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ÁRIOS COMERCIAIS" sheetId="1" r:id="rId5"/>
    <sheet state="visible" name="FLUXO DE CAIXA PROJETADO" sheetId="2" r:id="rId6"/>
    <sheet state="visible" name="SIMULAÇÃO CICLO 1" sheetId="3" r:id="rId7"/>
    <sheet state="visible" name="SIMULAÇÃO CICLO 2" sheetId="4" r:id="rId8"/>
    <sheet state="visible" name="SIMULAÇÃO CICLO 3" sheetId="5" r:id="rId9"/>
    <sheet state="visible" name="SIMULAÇÃO CICLO 4" sheetId="6" r:id="rId10"/>
  </sheets>
  <definedNames/>
  <calcPr/>
</workbook>
</file>

<file path=xl/sharedStrings.xml><?xml version="1.0" encoding="utf-8"?>
<sst xmlns="http://schemas.openxmlformats.org/spreadsheetml/2006/main" count="150" uniqueCount="78">
  <si>
    <t>CENÁRIO COMERCIAL ATUAL</t>
  </si>
  <si>
    <t>TICKET MÉDIO SERVIÇO</t>
  </si>
  <si>
    <t>CPL</t>
  </si>
  <si>
    <t>CAC</t>
  </si>
  <si>
    <t>ROAS</t>
  </si>
  <si>
    <t>POTENCIAL DE CONVERSÃO ATUAL</t>
  </si>
  <si>
    <t>INVESTIMENTO EM
ANÚNCIOS</t>
  </si>
  <si>
    <t>TAXA DE AVANÇO DOS LEADS</t>
  </si>
  <si>
    <t>LEADS RECEBIDOS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</si>
  <si>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</si>
  <si>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t>TOTAL FATURADO ATUAL</t>
  </si>
  <si>
    <t>LEADS CONECTADOS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</si>
  <si>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</si>
  <si>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t>LEADS QUALIFICADOS</t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</si>
  <si>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</si>
  <si>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t>LEADS EM NEGOCIAÇÃO</t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</si>
  <si>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</si>
  <si>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CLIENTES NOVOS</t>
  </si>
  <si>
    <r>
      <rPr>
        <rFont val="Montserrat"/>
        <b/>
        <color rgb="FFFFFFFF"/>
        <sz val="14.0"/>
      </rPr>
      <t xml:space="preserve">CENÁRIO COMERCIAL OTIMIZADO 
</t>
    </r>
    <r>
      <rPr>
        <rFont val="Montserrat"/>
        <b val="0"/>
        <i/>
        <color rgb="FFFFFFFF"/>
        <sz val="10.0"/>
      </rPr>
      <t>(Faturar mais com os mesmos leads)</t>
    </r>
  </si>
  <si>
    <t>TOTAL FATURADO OTIMIZADO</t>
  </si>
  <si>
    <t>POTENCIAL MÁXIMO DE CONVERSÃO</t>
  </si>
  <si>
    <t>FATURAMENTO REPRIMIDO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</si>
  <si>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</si>
  <si>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r>
      <rPr>
        <rFont val="Montserrat"/>
        <b/>
        <i/>
        <color rgb="FFFFFFFF"/>
        <sz val="9.0"/>
      </rPr>
      <t xml:space="preserve">OTIMIZAÇÃO GARGALO 1
</t>
    </r>
    <r>
      <rPr>
        <rFont val="Montserrat"/>
        <b val="0"/>
        <i/>
        <color rgb="FFFFFFFF"/>
        <sz val="7.0"/>
      </rPr>
      <t>Leads Recebidos → Leads Conectados</t>
    </r>
  </si>
  <si>
    <r>
      <rPr>
        <rFont val="Montserrat"/>
        <b/>
        <i/>
        <color rgb="FFFFFFFF"/>
        <sz val="9.0"/>
      </rPr>
      <t xml:space="preserve">OTIMIZAÇÃO GARGALO 2
</t>
    </r>
    <r>
      <rPr>
        <rFont val="Montserrat"/>
        <b val="0"/>
        <i/>
        <color rgb="FFFFFFFF"/>
        <sz val="7.0"/>
      </rPr>
      <t>Leads Conectados → Leads Qualificados</t>
    </r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</si>
  <si>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</si>
  <si>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r>
      <rPr>
        <rFont val="Montserrat"/>
        <b/>
        <i/>
        <color rgb="FFFFFFFF"/>
        <sz val="9.0"/>
      </rPr>
      <t xml:space="preserve">OTIMIZAÇÃO GARGALO 3
</t>
    </r>
    <r>
      <rPr>
        <rFont val="Montserrat"/>
        <b val="0"/>
        <i/>
        <color rgb="FFFFFFFF"/>
        <sz val="7.0"/>
      </rPr>
      <t>Leads Qualificados → Leads em negociação</t>
    </r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</si>
  <si>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</si>
  <si>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r>
      <rPr>
        <rFont val="Montserrat"/>
        <b/>
        <i/>
        <color rgb="FFFFFFFF"/>
        <sz val="9.0"/>
      </rPr>
      <t xml:space="preserve">OTIMIZAÇÃO GARGALO 4
</t>
    </r>
    <r>
      <rPr>
        <rFont val="Montserrat"/>
        <b val="0"/>
        <i/>
        <color rgb="FFFFFFFF"/>
        <sz val="7.0"/>
      </rPr>
      <t>Leads em negociação →  Clientes novos</t>
    </r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</si>
  <si>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</si>
  <si>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FLUXO DE CAIXA PROJETADO</t>
  </si>
  <si>
    <t>INVESTIMENTO EM ANÚNCIOS</t>
  </si>
  <si>
    <t>TOTAL FATURADO</t>
  </si>
  <si>
    <t>VALOR REINVESTIDO MÊS SEGUINTE</t>
  </si>
  <si>
    <t>LUCRO APÓS REINVESTIMENTO</t>
  </si>
  <si>
    <t>LUCRO ACUMULADO</t>
  </si>
  <si>
    <t>CICLO 1</t>
  </si>
  <si>
    <t>CICLO 2</t>
  </si>
  <si>
    <t>CICLO 3</t>
  </si>
  <si>
    <t>CICLO 4</t>
  </si>
  <si>
    <t>SIMULAÇÃO INDICADORES CICLO 1</t>
  </si>
  <si>
    <t>TAXA DE CONVERSÃO</t>
  </si>
  <si>
    <t>TOTAL FATURADO DESEJADO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</si>
  <si>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</si>
  <si>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t>TICKET MÉDIO PRODUTO/SERVIÇO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</si>
  <si>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</si>
  <si>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</si>
  <si>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t>LEADS EM DECISÃO</t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</si>
  <si>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</si>
  <si>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CLIENTES MÊS</t>
  </si>
  <si>
    <t>ACUMULADO CLIENTES</t>
  </si>
  <si>
    <t>FATURAMENTO MÊS</t>
  </si>
  <si>
    <t>ACUMULADO FATURAMENTO</t>
  </si>
  <si>
    <t>MÊS 1</t>
  </si>
  <si>
    <t>MÊS 2</t>
  </si>
  <si>
    <t>MÊS 3</t>
  </si>
  <si>
    <t>SIMULAÇÃO INDICADORES CICLO 2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</si>
  <si>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</si>
  <si>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</si>
  <si>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</si>
  <si>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</si>
  <si>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MÊS 4</t>
  </si>
  <si>
    <t>MÊS 5</t>
  </si>
  <si>
    <t>SIMULAÇÃO INDICADORES CICLO 3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</si>
  <si>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</si>
  <si>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</si>
  <si>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</si>
  <si>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</si>
  <si>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MÊS 6</t>
  </si>
  <si>
    <t>MÊS 7</t>
  </si>
  <si>
    <t>MÊS 8</t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</si>
  <si>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gerados</t>
    </r>
    <r>
      <rPr>
        <rFont val="Montserrat"/>
        <color theme="1"/>
        <sz val="9.0"/>
      </rPr>
      <t xml:space="preserve"> responderam o contato inicial da equipe de atendimento</t>
    </r>
  </si>
  <si>
    <r>
      <rPr>
        <rFont val="Montserrat"/>
        <color theme="1"/>
        <sz val="9.0"/>
      </rPr>
      <t xml:space="preserve">Dos </t>
    </r>
    <r>
      <rPr>
        <rFont val="Montserrat"/>
        <b/>
        <color theme="1"/>
        <sz val="9.0"/>
      </rPr>
      <t>leads conectados</t>
    </r>
    <r>
      <rPr>
        <rFont val="Montserrat"/>
        <color theme="1"/>
        <sz val="9.0"/>
      </rPr>
      <t xml:space="preserve"> foram qualificados para receber uma proposta comercial</t>
    </r>
  </si>
  <si>
    <r>
      <rPr>
        <rFont val="Montserrat"/>
        <color theme="1"/>
        <sz val="9.0"/>
      </rPr>
      <t>Dos</t>
    </r>
    <r>
      <rPr>
        <rFont val="Montserrat"/>
        <b/>
        <color theme="1"/>
        <sz val="9.0"/>
      </rPr>
      <t xml:space="preserve"> leads qualificados</t>
    </r>
    <r>
      <rPr>
        <rFont val="Montserrat"/>
        <color theme="1"/>
        <sz val="9.0"/>
      </rPr>
      <t xml:space="preserve"> receberam uma proposta comercial</t>
    </r>
  </si>
  <si>
    <r>
      <rPr>
        <rFont val="Montserrat"/>
        <color theme="1"/>
        <sz val="9.0"/>
      </rPr>
      <t xml:space="preserve">Das </t>
    </r>
    <r>
      <rPr>
        <rFont val="Montserrat"/>
        <b/>
        <color theme="1"/>
        <sz val="9.0"/>
      </rPr>
      <t xml:space="preserve">propostas apresentadas </t>
    </r>
    <r>
      <rPr>
        <rFont val="Montserrat"/>
        <color theme="1"/>
        <sz val="9.0"/>
      </rPr>
      <t>foram aprovadas</t>
    </r>
  </si>
  <si>
    <t>MÊS 10</t>
  </si>
  <si>
    <t>MÊS 11</t>
  </si>
  <si>
    <t>MÊS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</si>
</sst>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$ -416]#,##0.00"/>
    <numFmt numFmtId="165" formatCode="#,##0.0"/>
  </numFmts>
  <fonts count="11">
    <font>
      <sz val="12.0"/>
      <color rgb="FF000000"/>
      <name val="Calibri"/>
      <scheme val="minor"/>
    </font>
    <font>
      <sz val="9.0"/>
      <color theme="1"/>
      <name val="Montserrat"/>
    </font>
    <font>
      <b/>
      <sz val="14.0"/>
      <color rgb="FFFFFFFF"/>
      <name val="Montserrat"/>
    </font>
    <font/>
    <font>
      <b/>
      <i/>
      <sz val="9.0"/>
      <color rgb="FFFFFFFF"/>
      <name val="Montserrat"/>
    </font>
    <font>
      <b/>
      <sz val="13.0"/>
      <color theme="1"/>
      <name val="Montserrat"/>
    </font>
    <font>
      <b/>
      <i/>
      <sz val="12.0"/>
      <color rgb="FFFFFFFF"/>
      <name val="Montserrat"/>
    </font>
    <font>
      <i/>
      <sz val="9.0"/>
      <color rgb="FFFFFFFF"/>
      <name val="Montserrat"/>
    </font>
    <font>
      <b/>
      <i/>
      <sz val="13.0"/>
      <color rgb="FFFFFFFF"/>
      <name val="Montserrat"/>
    </font>
    <font>
      <sz val="9.0"/>
      <color theme="1"/>
      <name val="Arial"/>
    </font>
    <font>
      <b/>
      <sz val="9.0"/>
      <color rgb="FFFFFFFF"/>
      <name val="Montserrat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38761D"/>
        <bgColor rgb="FF38761D"/>
      </patternFill>
    </fill>
    <fill>
      <patternFill patternType="solid">
        <fgColor rgb="FF6AA84F"/>
        <bgColor rgb="FF6AA84F"/>
      </patternFill>
    </fill>
    <fill>
      <patternFill patternType="solid">
        <fgColor rgb="FF434343"/>
        <bgColor rgb="FF434343"/>
      </patternFill>
    </fill>
  </fills>
  <borders count="36">
    <border/>
    <border>
      <left/>
      <top/>
    </border>
    <border>
      <top/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top style="thin">
        <color rgb="FFFFFFFF"/>
      </top>
      <bottom style="thin">
        <color rgb="FFFFFFFF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top style="thin">
        <color rgb="FFFFFFFF"/>
      </top>
    </border>
    <border>
      <top style="dotted">
        <color rgb="FF000000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FFFFFF"/>
      </bottom>
    </border>
    <border>
      <bottom style="dotted">
        <color rgb="FF000000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dotted">
        <color rgb="FF000000"/>
      </left>
    </border>
    <border>
      <right style="dotted">
        <color rgb="FF000000"/>
      </right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dotted">
        <color rgb="FFFFFFFF"/>
      </left>
      <top style="dotted">
        <color rgb="FFFFFFFF"/>
      </top>
      <bottom style="dotted">
        <color rgb="FFFFFFFF"/>
      </bottom>
    </border>
    <border>
      <top style="dotted">
        <color rgb="FFFFFFFF"/>
      </top>
      <bottom style="dotted">
        <color rgb="FFFFFFFF"/>
      </bottom>
    </border>
    <border>
      <right style="dotted">
        <color rgb="FFFFFFFF"/>
      </right>
      <top style="dotted">
        <color rgb="FFFFFFFF"/>
      </top>
      <bottom style="dotted">
        <color rgb="FFFFFFFF"/>
      </bottom>
    </border>
    <border>
      <left style="dotted">
        <color rgb="FFFFFFFF"/>
      </left>
      <right style="dotted">
        <color rgb="FFFFFFFF"/>
      </right>
      <top style="dotted">
        <color rgb="FFFFFFFF"/>
      </top>
      <bottom style="dotted">
        <color rgb="FFFFFFFF"/>
      </bottom>
    </border>
    <border>
      <left style="dotted">
        <color rgb="FFFFFFFF"/>
      </left>
      <right style="dotted">
        <color rgb="FFFFFFFF"/>
      </right>
      <top style="dotted">
        <color rgb="FFFFFFFF"/>
      </top>
    </border>
    <border>
      <left style="dotted">
        <color rgb="FFFFFFFF"/>
      </left>
      <top style="dotted">
        <color rgb="FFFFFFFF"/>
      </top>
    </border>
    <border>
      <left style="dotted">
        <color rgb="FFFFFFFF"/>
      </left>
      <bottom style="dotted">
        <color rgb="FFFFFFFF"/>
      </bottom>
    </border>
    <border>
      <right style="dotted">
        <color rgb="FFFFFFFF"/>
      </right>
      <top style="dotted">
        <color rgb="FFFFFFFF"/>
      </top>
    </border>
    <border>
      <left style="dotted">
        <color rgb="FFFFFFFF"/>
      </left>
      <right style="dotted">
        <color rgb="FFFFFFFF"/>
      </right>
    </border>
    <border>
      <left style="dotted">
        <color rgb="FFFFFFFF"/>
      </left>
      <right style="dotted">
        <color rgb="FFFFFFFF"/>
      </right>
      <bottom style="dotted">
        <color rgb="FFFFFFFF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1" fillId="3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0" fillId="0" fontId="1" numFmtId="0" xfId="0" applyAlignment="1" applyFont="1">
      <alignment vertical="center"/>
    </xf>
    <xf borderId="3" fillId="4" fontId="4" numFmtId="164" xfId="0" applyAlignment="1" applyBorder="1" applyFill="1" applyFont="1" applyNumberFormat="1">
      <alignment horizontal="center" readingOrder="0" shrinkToFit="0" vertical="center" wrapText="1"/>
    </xf>
    <xf borderId="4" fillId="2" fontId="5" numFmtId="164" xfId="0" applyAlignment="1" applyBorder="1" applyFont="1" applyNumberFormat="1">
      <alignment horizontal="center" readingOrder="0" vertical="center"/>
    </xf>
    <xf borderId="5" fillId="0" fontId="3" numFmtId="0" xfId="0" applyBorder="1" applyFont="1"/>
    <xf borderId="6" fillId="2" fontId="1" numFmtId="0" xfId="0" applyAlignment="1" applyBorder="1" applyFont="1">
      <alignment vertical="center"/>
    </xf>
    <xf borderId="3" fillId="4" fontId="4" numFmtId="0" xfId="0" applyAlignment="1" applyBorder="1" applyFont="1">
      <alignment horizontal="center" shrinkToFit="0" vertical="center" wrapText="1"/>
    </xf>
    <xf borderId="3" fillId="4" fontId="6" numFmtId="164" xfId="0" applyAlignment="1" applyBorder="1" applyFont="1" applyNumberFormat="1">
      <alignment horizontal="center" vertical="center"/>
    </xf>
    <xf borderId="0" fillId="2" fontId="7" numFmtId="0" xfId="0" applyAlignment="1" applyFont="1">
      <alignment vertical="center"/>
    </xf>
    <xf borderId="3" fillId="4" fontId="8" numFmtId="164" xfId="0" applyAlignment="1" applyBorder="1" applyFont="1" applyNumberFormat="1">
      <alignment horizontal="center" vertical="center"/>
    </xf>
    <xf borderId="1" fillId="2" fontId="7" numFmtId="0" xfId="0" applyAlignment="1" applyBorder="1" applyFont="1">
      <alignment vertical="center"/>
    </xf>
    <xf borderId="3" fillId="4" fontId="4" numFmtId="0" xfId="0" applyAlignment="1" applyBorder="1" applyFont="1">
      <alignment horizontal="center" readingOrder="0" shrinkToFit="0" vertical="center" wrapText="1"/>
    </xf>
    <xf borderId="3" fillId="4" fontId="8" numFmtId="165" xfId="0" applyAlignment="1" applyBorder="1" applyFont="1" applyNumberFormat="1">
      <alignment horizontal="center" vertical="center"/>
    </xf>
    <xf borderId="3" fillId="4" fontId="8" numFmtId="9" xfId="0" applyAlignment="1" applyBorder="1" applyFont="1" applyNumberForma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5" numFmtId="0" xfId="0" applyAlignment="1" applyFont="1">
      <alignment vertical="center"/>
    </xf>
    <xf borderId="10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4" fillId="4" fontId="4" numFmtId="164" xfId="0" applyAlignment="1" applyBorder="1" applyFont="1" applyNumberFormat="1">
      <alignment horizontal="center" shrinkToFit="0" vertical="center" wrapText="1"/>
    </xf>
    <xf borderId="4" fillId="2" fontId="5" numFmtId="3" xfId="0" applyAlignment="1" applyBorder="1" applyFont="1" applyNumberFormat="1">
      <alignment horizontal="center" readingOrder="0" vertical="center"/>
    </xf>
    <xf borderId="13" fillId="0" fontId="3" numFmtId="0" xfId="0" applyBorder="1" applyFont="1"/>
    <xf borderId="4" fillId="4" fontId="4" numFmtId="0" xfId="0" applyAlignment="1" applyBorder="1" applyFont="1">
      <alignment horizontal="center" readingOrder="0" shrinkToFit="0" vertical="center" wrapText="1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6" fillId="0" fontId="3" numFmtId="0" xfId="0" applyBorder="1" applyFont="1"/>
    <xf borderId="17" fillId="0" fontId="3" numFmtId="0" xfId="0" applyBorder="1" applyFont="1"/>
    <xf borderId="0" fillId="2" fontId="1" numFmtId="164" xfId="0" applyAlignment="1" applyFont="1" applyNumberFormat="1">
      <alignment vertical="center"/>
    </xf>
    <xf borderId="18" fillId="0" fontId="1" numFmtId="0" xfId="0" applyAlignment="1" applyBorder="1" applyFont="1">
      <alignment vertical="center"/>
    </xf>
    <xf borderId="4" fillId="4" fontId="8" numFmtId="9" xfId="0" applyAlignment="1" applyBorder="1" applyFont="1" applyNumberFormat="1">
      <alignment horizontal="center" vertical="center"/>
    </xf>
    <xf borderId="4" fillId="5" fontId="1" numFmtId="0" xfId="0" applyAlignment="1" applyBorder="1" applyFill="1" applyFont="1">
      <alignment vertical="center"/>
    </xf>
    <xf borderId="19" fillId="0" fontId="9" numFmtId="0" xfId="0" applyAlignment="1" applyBorder="1" applyFont="1">
      <alignment vertical="center"/>
    </xf>
    <xf borderId="20" fillId="0" fontId="3" numFmtId="0" xfId="0" applyBorder="1" applyFont="1"/>
    <xf borderId="21" fillId="0" fontId="3" numFmtId="0" xfId="0" applyBorder="1" applyFont="1"/>
    <xf borderId="14" fillId="0" fontId="9" numFmtId="0" xfId="0" applyAlignment="1" applyBorder="1" applyFont="1">
      <alignment vertical="center"/>
    </xf>
    <xf borderId="0" fillId="2" fontId="1" numFmtId="3" xfId="0" applyAlignment="1" applyFont="1" applyNumberFormat="1">
      <alignment vertical="center"/>
    </xf>
    <xf borderId="4" fillId="4" fontId="4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vertical="center"/>
    </xf>
    <xf borderId="0" fillId="2" fontId="1" numFmtId="9" xfId="0" applyAlignment="1" applyFont="1" applyNumberFormat="1">
      <alignment vertical="center"/>
    </xf>
    <xf borderId="16" fillId="0" fontId="1" numFmtId="0" xfId="0" applyAlignment="1" applyBorder="1" applyFont="1">
      <alignment vertical="center"/>
    </xf>
    <xf borderId="22" fillId="2" fontId="9" numFmtId="0" xfId="0" applyAlignment="1" applyBorder="1" applyFont="1">
      <alignment vertical="center"/>
    </xf>
    <xf borderId="15" fillId="0" fontId="9" numFmtId="0" xfId="0" applyAlignment="1" applyBorder="1" applyFont="1">
      <alignment vertical="center"/>
    </xf>
    <xf borderId="6" fillId="0" fontId="1" numFmtId="0" xfId="0" applyAlignment="1" applyBorder="1" applyFont="1">
      <alignment vertical="center"/>
    </xf>
    <xf borderId="19" fillId="2" fontId="9" numFmtId="0" xfId="0" applyAlignment="1" applyBorder="1" applyFont="1">
      <alignment vertical="center"/>
    </xf>
    <xf borderId="4" fillId="5" fontId="1" numFmtId="0" xfId="0" applyAlignment="1" applyBorder="1" applyFont="1">
      <alignment readingOrder="0" vertical="center"/>
    </xf>
    <xf borderId="0" fillId="2" fontId="9" numFmtId="0" xfId="0" applyAlignment="1" applyFont="1">
      <alignment vertical="center"/>
    </xf>
    <xf borderId="16" fillId="2" fontId="9" numFmtId="0" xfId="0" applyAlignment="1" applyBorder="1" applyFont="1">
      <alignment vertical="center"/>
    </xf>
    <xf borderId="4" fillId="4" fontId="8" numFmtId="3" xfId="0" applyAlignment="1" applyBorder="1" applyFont="1" applyNumberFormat="1">
      <alignment horizontal="center" vertical="center"/>
    </xf>
    <xf borderId="0" fillId="0" fontId="9" numFmtId="0" xfId="0" applyAlignment="1" applyFont="1">
      <alignment vertical="center"/>
    </xf>
    <xf borderId="6" fillId="0" fontId="9" numFmtId="0" xfId="0" applyAlignment="1" applyBorder="1" applyFont="1">
      <alignment vertical="center"/>
    </xf>
    <xf borderId="23" fillId="0" fontId="1" numFmtId="0" xfId="0" applyAlignment="1" applyBorder="1" applyFont="1">
      <alignment vertical="center"/>
    </xf>
    <xf borderId="15" fillId="2" fontId="1" numFmtId="0" xfId="0" applyAlignment="1" applyBorder="1" applyFont="1">
      <alignment vertical="center"/>
    </xf>
    <xf borderId="24" fillId="0" fontId="1" numFmtId="0" xfId="0" applyAlignment="1" applyBorder="1" applyFont="1">
      <alignment vertical="center"/>
    </xf>
    <xf borderId="1" fillId="6" fontId="2" numFmtId="0" xfId="0" applyAlignment="1" applyBorder="1" applyFill="1" applyFont="1">
      <alignment horizontal="center" readingOrder="0" vertical="center"/>
    </xf>
    <xf borderId="4" fillId="7" fontId="8" numFmtId="164" xfId="0" applyAlignment="1" applyBorder="1" applyFill="1" applyFont="1" applyNumberFormat="1">
      <alignment horizontal="center" vertical="center"/>
    </xf>
    <xf borderId="3" fillId="4" fontId="4" numFmtId="164" xfId="0" applyAlignment="1" applyBorder="1" applyFont="1" applyNumberFormat="1">
      <alignment horizontal="center" shrinkToFit="0" vertical="center" wrapText="1"/>
    </xf>
    <xf borderId="3" fillId="7" fontId="8" numFmtId="164" xfId="0" applyAlignment="1" applyBorder="1" applyFont="1" applyNumberFormat="1">
      <alignment horizontal="center" vertical="center"/>
    </xf>
    <xf borderId="3" fillId="7" fontId="8" numFmtId="165" xfId="0" applyAlignment="1" applyBorder="1" applyFont="1" applyNumberFormat="1">
      <alignment horizontal="center" vertical="center"/>
    </xf>
    <xf borderId="3" fillId="7" fontId="8" numFmtId="9" xfId="0" applyAlignment="1" applyBorder="1" applyFont="1" applyNumberFormat="1">
      <alignment horizontal="center" vertical="center"/>
    </xf>
    <xf borderId="10" fillId="0" fontId="7" numFmtId="0" xfId="0" applyAlignment="1" applyBorder="1" applyFont="1">
      <alignment vertical="center"/>
    </xf>
    <xf borderId="3" fillId="7" fontId="4" numFmtId="164" xfId="0" applyAlignment="1" applyBorder="1" applyFont="1" applyNumberFormat="1">
      <alignment horizontal="center" readingOrder="0" shrinkToFit="0" vertical="center" wrapText="1"/>
    </xf>
    <xf borderId="4" fillId="2" fontId="5" numFmtId="9" xfId="0" applyAlignment="1" applyBorder="1" applyFont="1" applyNumberFormat="1">
      <alignment horizontal="center" readingOrder="0" vertical="center"/>
    </xf>
    <xf borderId="22" fillId="0" fontId="5" numFmtId="0" xfId="0" applyAlignment="1" applyBorder="1" applyFont="1">
      <alignment vertical="center"/>
    </xf>
    <xf borderId="4" fillId="7" fontId="8" numFmtId="3" xfId="0" applyAlignment="1" applyBorder="1" applyFont="1" applyNumberFormat="1">
      <alignment horizontal="center" vertical="center"/>
    </xf>
    <xf borderId="25" fillId="3" fontId="2" numFmtId="0" xfId="0" applyAlignment="1" applyBorder="1" applyFont="1">
      <alignment horizontal="center" readingOrder="0" shrinkToFit="0" vertical="center" wrapText="1"/>
    </xf>
    <xf borderId="26" fillId="0" fontId="3" numFmtId="0" xfId="0" applyBorder="1" applyFont="1"/>
    <xf borderId="27" fillId="0" fontId="3" numFmtId="0" xfId="0" applyBorder="1" applyFont="1"/>
    <xf borderId="25" fillId="3" fontId="10" numFmtId="0" xfId="0" applyAlignment="1" applyBorder="1" applyFont="1">
      <alignment horizontal="center" readingOrder="0" shrinkToFit="0" vertical="center" wrapText="1"/>
    </xf>
    <xf borderId="28" fillId="3" fontId="10" numFmtId="0" xfId="0" applyAlignment="1" applyBorder="1" applyFont="1">
      <alignment horizontal="center" readingOrder="0" shrinkToFit="0" vertical="center" wrapText="1"/>
    </xf>
    <xf borderId="29" fillId="3" fontId="10" numFmtId="0" xfId="0" applyAlignment="1" applyBorder="1" applyFont="1">
      <alignment horizontal="center" readingOrder="0" shrinkToFit="0" vertical="center" wrapText="1"/>
    </xf>
    <xf borderId="28" fillId="3" fontId="10" numFmtId="0" xfId="0" applyAlignment="1" applyBorder="1" applyFont="1">
      <alignment horizontal="center" shrinkToFit="0" vertical="center" wrapText="1"/>
    </xf>
    <xf borderId="29" fillId="3" fontId="10" numFmtId="0" xfId="0" applyAlignment="1" applyBorder="1" applyFont="1">
      <alignment horizontal="center" shrinkToFit="0" vertical="center" wrapText="1"/>
    </xf>
    <xf borderId="25" fillId="4" fontId="4" numFmtId="164" xfId="0" applyAlignment="1" applyBorder="1" applyFont="1" applyNumberFormat="1">
      <alignment horizontal="center" shrinkToFit="0" vertical="center" wrapText="1"/>
    </xf>
    <xf borderId="28" fillId="4" fontId="4" numFmtId="165" xfId="0" applyAlignment="1" applyBorder="1" applyFont="1" applyNumberFormat="1">
      <alignment horizontal="center" shrinkToFit="0" vertical="center" wrapText="1"/>
    </xf>
    <xf borderId="28" fillId="4" fontId="4" numFmtId="164" xfId="0" applyAlignment="1" applyBorder="1" applyFont="1" applyNumberFormat="1">
      <alignment horizontal="center" shrinkToFit="0" vertical="center" wrapText="1"/>
    </xf>
    <xf borderId="28" fillId="7" fontId="4" numFmtId="164" xfId="0" applyAlignment="1" applyBorder="1" applyFont="1" applyNumberFormat="1">
      <alignment horizontal="center" shrinkToFit="0" vertical="center" wrapText="1"/>
    </xf>
    <xf borderId="28" fillId="6" fontId="4" numFmtId="164" xfId="0" applyAlignment="1" applyBorder="1" applyFont="1" applyNumberFormat="1">
      <alignment horizontal="center" shrinkToFit="0" vertical="center" wrapText="1"/>
    </xf>
    <xf borderId="30" fillId="4" fontId="4" numFmtId="164" xfId="0" applyAlignment="1" applyBorder="1" applyFont="1" applyNumberFormat="1">
      <alignment horizontal="center" shrinkToFit="0" vertical="center" wrapText="1"/>
    </xf>
    <xf borderId="27" fillId="3" fontId="10" numFmtId="0" xfId="0" applyAlignment="1" applyBorder="1" applyFont="1">
      <alignment horizontal="center" shrinkToFit="0" vertical="center" wrapText="1"/>
    </xf>
    <xf borderId="31" fillId="0" fontId="3" numFmtId="0" xfId="0" applyBorder="1" applyFont="1"/>
    <xf borderId="32" fillId="3" fontId="10" numFmtId="0" xfId="0" applyAlignment="1" applyBorder="1" applyFont="1">
      <alignment horizontal="center" shrinkToFit="0" vertical="center" wrapText="1"/>
    </xf>
    <xf borderId="29" fillId="8" fontId="1" numFmtId="164" xfId="0" applyAlignment="1" applyBorder="1" applyFill="1" applyFont="1" applyNumberFormat="1">
      <alignment vertical="center"/>
    </xf>
    <xf borderId="29" fillId="6" fontId="4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vertical="center"/>
    </xf>
    <xf borderId="0" fillId="0" fontId="1" numFmtId="165" xfId="0" applyAlignment="1" applyFont="1" applyNumberFormat="1">
      <alignment vertical="center"/>
    </xf>
    <xf borderId="33" fillId="3" fontId="10" numFmtId="0" xfId="0" applyAlignment="1" applyBorder="1" applyFont="1">
      <alignment horizontal="center" shrinkToFit="0" vertical="center" wrapText="1"/>
    </xf>
    <xf borderId="34" fillId="3" fontId="10" numFmtId="0" xfId="0" applyAlignment="1" applyBorder="1" applyFont="1">
      <alignment horizontal="center" shrinkToFit="0" vertical="center" wrapText="1"/>
    </xf>
    <xf borderId="35" fillId="2" fontId="1" numFmtId="9" xfId="0" applyAlignment="1" applyBorder="1" applyFont="1" applyNumberFormat="1">
      <alignment horizontal="center" readingOrder="0" shrinkToFit="0" vertical="center" wrapText="1"/>
    </xf>
    <xf borderId="34" fillId="4" fontId="4" numFmtId="164" xfId="0" applyAlignment="1" applyBorder="1" applyFont="1" applyNumberFormat="1">
      <alignment horizontal="center" shrinkToFit="0" vertical="center" wrapText="1"/>
    </xf>
    <xf borderId="28" fillId="8" fontId="1" numFmtId="164" xfId="0" applyAlignment="1" applyBorder="1" applyFont="1" applyNumberFormat="1">
      <alignment vertical="center"/>
    </xf>
    <xf borderId="6" fillId="0" fontId="3" numFmtId="0" xfId="0" applyBorder="1" applyFont="1"/>
    <xf borderId="14" fillId="0" fontId="3" numFmtId="0" xfId="0" applyBorder="1" applyFont="1"/>
    <xf borderId="1" fillId="3" fontId="2" numFmtId="0" xfId="0" applyAlignment="1" applyBorder="1" applyFont="1">
      <alignment horizontal="center" vertical="center"/>
    </xf>
    <xf borderId="4" fillId="4" fontId="4" numFmtId="164" xfId="0" applyAlignment="1" applyBorder="1" applyFont="1" applyNumberFormat="1">
      <alignment horizontal="center" vertical="center"/>
    </xf>
    <xf borderId="3" fillId="7" fontId="4" numFmtId="164" xfId="0" applyAlignment="1" applyBorder="1" applyFont="1" applyNumberFormat="1">
      <alignment horizontal="center" vertical="center"/>
    </xf>
    <xf borderId="3" fillId="7" fontId="4" numFmtId="165" xfId="0" applyAlignment="1" applyBorder="1" applyFont="1" applyNumberFormat="1">
      <alignment horizontal="center" vertical="center"/>
    </xf>
    <xf borderId="3" fillId="7" fontId="4" numFmtId="9" xfId="0" applyAlignment="1" applyBorder="1" applyFont="1" applyNumberFormat="1">
      <alignment horizontal="center" vertical="center"/>
    </xf>
    <xf borderId="4" fillId="7" fontId="4" numFmtId="164" xfId="0" applyAlignment="1" applyBorder="1" applyFont="1" applyNumberFormat="1">
      <alignment horizontal="center" vertical="center"/>
    </xf>
    <xf borderId="4" fillId="4" fontId="4" numFmtId="3" xfId="0" applyAlignment="1" applyBorder="1" applyFont="1" applyNumberFormat="1">
      <alignment horizontal="center" vertical="center"/>
    </xf>
    <xf borderId="4" fillId="4" fontId="4" numFmtId="9" xfId="0" applyAlignment="1" applyBorder="1" applyFont="1" applyNumberFormat="1">
      <alignment horizontal="center" vertical="center"/>
    </xf>
    <xf borderId="4" fillId="7" fontId="4" numFmtId="3" xfId="0" applyAlignment="1" applyBorder="1" applyFont="1" applyNumberFormat="1">
      <alignment horizontal="center" vertical="center"/>
    </xf>
    <xf borderId="6" fillId="3" fontId="9" numFmtId="0" xfId="0" applyAlignment="1" applyBorder="1" applyFont="1">
      <alignment vertical="center"/>
    </xf>
    <xf borderId="15" fillId="3" fontId="10" numFmtId="0" xfId="0" applyAlignment="1" applyBorder="1" applyFont="1">
      <alignment horizontal="center" shrinkToFit="0" vertical="center" wrapText="1"/>
    </xf>
    <xf borderId="6" fillId="3" fontId="10" numFmtId="0" xfId="0" applyAlignment="1" applyBorder="1" applyFont="1">
      <alignment horizontal="center" shrinkToFit="0" vertical="center" wrapText="1"/>
    </xf>
    <xf borderId="24" fillId="3" fontId="10" numFmtId="0" xfId="0" applyAlignment="1" applyBorder="1" applyFont="1">
      <alignment horizontal="center" shrinkToFit="0" vertical="center" wrapText="1"/>
    </xf>
    <xf borderId="15" fillId="4" fontId="4" numFmtId="3" xfId="0" applyAlignment="1" applyBorder="1" applyFont="1" applyNumberFormat="1">
      <alignment horizontal="center" vertical="center"/>
    </xf>
    <xf borderId="6" fillId="7" fontId="4" numFmtId="164" xfId="0" applyAlignment="1" applyBorder="1" applyFont="1" applyNumberFormat="1">
      <alignment horizontal="center" vertical="center"/>
    </xf>
    <xf borderId="24" fillId="6" fontId="4" numFmtId="164" xfId="0" applyAlignment="1" applyBorder="1" applyFont="1" applyNumberFormat="1">
      <alignment horizontal="center" vertical="center"/>
    </xf>
    <xf borderId="6" fillId="3" fontId="10" numFmtId="3" xfId="0" applyAlignment="1" applyBorder="1" applyFont="1" applyNumberFormat="1">
      <alignment horizontal="center" shrinkToFit="0" vertical="center" wrapText="1"/>
    </xf>
    <xf borderId="0" fillId="2" fontId="1" numFmtId="0" xfId="0" applyAlignment="1" applyFont="1">
      <alignment readingOrder="0" vertical="center"/>
    </xf>
    <xf borderId="2" fillId="2" fontId="7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95250</xdr:rowOff>
    </xdr:from>
    <xdr:ext cx="1524000" cy="30480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.89"/>
    <col customWidth="1" min="2" max="2" width="27.56"/>
    <col customWidth="1" min="3" max="4" width="9.0"/>
    <col customWidth="1" min="5" max="5" width="2.89"/>
    <col customWidth="1" min="8" max="8" width="2.11"/>
    <col customWidth="1" min="9" max="9" width="9.78"/>
    <col customWidth="1" min="10" max="10" width="13.89"/>
    <col customWidth="1" min="11" max="11" width="1.56"/>
    <col customWidth="1" min="12" max="13" width="9.33"/>
    <col customWidth="1" min="14" max="14" width="1.56"/>
    <col customWidth="1" min="15" max="15" width="16.78"/>
    <col customWidth="1" min="16" max="18" width="9.78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42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3.5" customHeight="1">
      <c r="A4" s="1"/>
      <c r="B4" s="5" t="s">
        <v>1</v>
      </c>
      <c r="C4" s="6">
        <v>5000.0</v>
      </c>
      <c r="D4" s="7"/>
      <c r="E4" s="8"/>
      <c r="F4" s="9" t="s">
        <v>2</v>
      </c>
      <c r="G4" s="10">
        <f>C7/H7</f>
        <v>25</v>
      </c>
      <c r="H4" s="11"/>
      <c r="I4" s="9" t="s">
        <v>3</v>
      </c>
      <c r="J4" s="12">
        <f>C7/H23</f>
        <v>500</v>
      </c>
      <c r="K4" s="13"/>
      <c r="L4" s="14" t="s">
        <v>4</v>
      </c>
      <c r="M4" s="15">
        <f>C10/C7</f>
        <v>10</v>
      </c>
      <c r="N4" s="13"/>
      <c r="O4" s="14" t="s">
        <v>5</v>
      </c>
      <c r="P4" s="16">
        <f>H23/H7</f>
        <v>0.05</v>
      </c>
      <c r="Q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3.5" customHeight="1">
      <c r="A5" s="1"/>
      <c r="B5" s="17"/>
      <c r="C5" s="18"/>
      <c r="D5" s="19"/>
      <c r="E5" s="8"/>
      <c r="F5" s="17"/>
      <c r="G5" s="17"/>
      <c r="H5" s="11"/>
      <c r="I5" s="17"/>
      <c r="J5" s="17"/>
      <c r="K5" s="13"/>
      <c r="L5" s="17"/>
      <c r="M5" s="17"/>
      <c r="N5" s="13"/>
      <c r="O5" s="17"/>
      <c r="P5" s="1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3.5" customHeight="1">
      <c r="A6" s="1"/>
      <c r="B6" s="4"/>
      <c r="C6" s="20"/>
      <c r="D6" s="20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  <c r="Q6" s="2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3.5" customHeight="1">
      <c r="A7" s="1"/>
      <c r="B7" s="5" t="s">
        <v>6</v>
      </c>
      <c r="C7" s="6">
        <v>2000.0</v>
      </c>
      <c r="D7" s="7"/>
      <c r="E7" s="23"/>
      <c r="F7" s="24" t="s">
        <v>7</v>
      </c>
      <c r="G7" s="7"/>
      <c r="H7" s="25">
        <v>80.0</v>
      </c>
      <c r="I7" s="26"/>
      <c r="J7" s="7"/>
      <c r="K7" s="27" t="s">
        <v>8</v>
      </c>
      <c r="L7" s="26"/>
      <c r="M7" s="26"/>
      <c r="N7" s="26"/>
      <c r="O7" s="26"/>
      <c r="P7" s="26"/>
      <c r="Q7" s="26"/>
      <c r="R7" s="7"/>
      <c r="S7" s="28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13.5" customHeight="1">
      <c r="A8" s="1"/>
      <c r="B8" s="17"/>
      <c r="C8" s="18"/>
      <c r="D8" s="19"/>
      <c r="E8" s="30"/>
      <c r="F8" s="18"/>
      <c r="G8" s="19"/>
      <c r="H8" s="18"/>
      <c r="I8" s="31"/>
      <c r="J8" s="19"/>
      <c r="K8" s="18"/>
      <c r="L8" s="31"/>
      <c r="M8" s="31"/>
      <c r="N8" s="31"/>
      <c r="O8" s="31"/>
      <c r="P8" s="31"/>
      <c r="Q8" s="31"/>
      <c r="R8" s="1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3.5" customHeight="1">
      <c r="A9" s="32"/>
      <c r="B9" s="4"/>
      <c r="C9" s="20"/>
      <c r="D9" s="20"/>
      <c r="E9" s="33"/>
      <c r="F9" s="34">
        <f>H11/H7</f>
        <v>0.625</v>
      </c>
      <c r="G9" s="7"/>
      <c r="H9" s="35" t="s">
        <v>9</v>
      </c>
      <c r="I9" s="26"/>
      <c r="J9" s="26"/>
      <c r="K9" s="26"/>
      <c r="L9" s="26"/>
      <c r="M9" s="26"/>
      <c r="N9" s="26"/>
      <c r="O9" s="26"/>
      <c r="P9" s="26"/>
      <c r="Q9" s="7"/>
      <c r="R9" s="3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13.5" customHeight="1">
      <c r="A10" s="32"/>
      <c r="B10" s="5" t="s">
        <v>10</v>
      </c>
      <c r="C10" s="6">
        <v>20000.0</v>
      </c>
      <c r="D10" s="7"/>
      <c r="E10" s="23"/>
      <c r="F10" s="37"/>
      <c r="G10" s="38"/>
      <c r="H10" s="18"/>
      <c r="I10" s="31"/>
      <c r="J10" s="31"/>
      <c r="K10" s="31"/>
      <c r="L10" s="31"/>
      <c r="M10" s="31"/>
      <c r="N10" s="31"/>
      <c r="O10" s="31"/>
      <c r="P10" s="31"/>
      <c r="Q10" s="19"/>
      <c r="R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13.5" customHeight="1">
      <c r="A11" s="40"/>
      <c r="B11" s="17"/>
      <c r="C11" s="18"/>
      <c r="D11" s="19"/>
      <c r="E11" s="23"/>
      <c r="F11" s="37"/>
      <c r="G11" s="38"/>
      <c r="H11" s="25">
        <v>50.0</v>
      </c>
      <c r="I11" s="26"/>
      <c r="J11" s="7"/>
      <c r="K11" s="41" t="s">
        <v>11</v>
      </c>
      <c r="L11" s="26"/>
      <c r="M11" s="26"/>
      <c r="N11" s="26"/>
      <c r="O11" s="26"/>
      <c r="P11" s="26"/>
      <c r="Q11" s="7"/>
      <c r="R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3.5" customHeight="1">
      <c r="A12" s="32"/>
      <c r="B12" s="21"/>
      <c r="C12" s="42"/>
      <c r="D12" s="42"/>
      <c r="E12" s="30"/>
      <c r="F12" s="18"/>
      <c r="G12" s="19"/>
      <c r="H12" s="18"/>
      <c r="I12" s="31"/>
      <c r="J12" s="19"/>
      <c r="K12" s="18"/>
      <c r="L12" s="31"/>
      <c r="M12" s="31"/>
      <c r="N12" s="31"/>
      <c r="O12" s="31"/>
      <c r="P12" s="31"/>
      <c r="Q12" s="19"/>
      <c r="R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13.5" customHeight="1">
      <c r="A13" s="43"/>
      <c r="B13" s="4"/>
      <c r="C13" s="20"/>
      <c r="D13" s="20"/>
      <c r="E13" s="44"/>
      <c r="F13" s="34">
        <f>H15/H11</f>
        <v>0.4</v>
      </c>
      <c r="G13" s="7"/>
      <c r="H13" s="35" t="s">
        <v>12</v>
      </c>
      <c r="I13" s="26"/>
      <c r="J13" s="26"/>
      <c r="K13" s="26"/>
      <c r="L13" s="26"/>
      <c r="M13" s="26"/>
      <c r="N13" s="26"/>
      <c r="O13" s="26"/>
      <c r="P13" s="7"/>
      <c r="Q13" s="45"/>
      <c r="R13" s="46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13.5" customHeight="1">
      <c r="A14" s="32"/>
      <c r="B14" s="4"/>
      <c r="C14" s="4"/>
      <c r="D14" s="4"/>
      <c r="E14" s="47"/>
      <c r="F14" s="37"/>
      <c r="G14" s="38"/>
      <c r="H14" s="18"/>
      <c r="I14" s="31"/>
      <c r="J14" s="31"/>
      <c r="K14" s="31"/>
      <c r="L14" s="31"/>
      <c r="M14" s="31"/>
      <c r="N14" s="31"/>
      <c r="O14" s="31"/>
      <c r="P14" s="19"/>
      <c r="Q14" s="48"/>
      <c r="R14" s="46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13.5" customHeight="1">
      <c r="A15" s="32"/>
      <c r="B15" s="4"/>
      <c r="C15" s="4"/>
      <c r="D15" s="4"/>
      <c r="E15" s="23"/>
      <c r="F15" s="37"/>
      <c r="G15" s="38"/>
      <c r="H15" s="25">
        <v>20.0</v>
      </c>
      <c r="I15" s="26"/>
      <c r="J15" s="7"/>
      <c r="K15" s="41" t="s">
        <v>13</v>
      </c>
      <c r="L15" s="26"/>
      <c r="M15" s="26"/>
      <c r="N15" s="26"/>
      <c r="O15" s="26"/>
      <c r="P15" s="7"/>
      <c r="Q15" s="39"/>
      <c r="R15" s="46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3.5" customHeight="1">
      <c r="A16" s="32"/>
      <c r="B16" s="4"/>
      <c r="C16" s="4"/>
      <c r="D16" s="4"/>
      <c r="E16" s="30"/>
      <c r="F16" s="18"/>
      <c r="G16" s="19"/>
      <c r="H16" s="18"/>
      <c r="I16" s="31"/>
      <c r="J16" s="19"/>
      <c r="K16" s="18"/>
      <c r="L16" s="31"/>
      <c r="M16" s="31"/>
      <c r="N16" s="31"/>
      <c r="O16" s="31"/>
      <c r="P16" s="19"/>
      <c r="Q16" s="39"/>
      <c r="R16" s="46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13.5" customHeight="1">
      <c r="A17" s="43"/>
      <c r="B17" s="4"/>
      <c r="C17" s="4"/>
      <c r="D17" s="4"/>
      <c r="E17" s="47"/>
      <c r="F17" s="34">
        <f>H19/H15</f>
        <v>0.5</v>
      </c>
      <c r="G17" s="7"/>
      <c r="H17" s="49" t="s">
        <v>14</v>
      </c>
      <c r="I17" s="26"/>
      <c r="J17" s="26"/>
      <c r="K17" s="26"/>
      <c r="L17" s="26"/>
      <c r="M17" s="26"/>
      <c r="N17" s="26"/>
      <c r="O17" s="7"/>
      <c r="P17" s="50"/>
      <c r="Q17" s="45"/>
      <c r="R17" s="46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13.5" customHeight="1">
      <c r="A18" s="1"/>
      <c r="B18" s="4"/>
      <c r="C18" s="4"/>
      <c r="D18" s="4"/>
      <c r="E18" s="47"/>
      <c r="F18" s="37"/>
      <c r="G18" s="38"/>
      <c r="H18" s="18"/>
      <c r="I18" s="31"/>
      <c r="J18" s="31"/>
      <c r="K18" s="31"/>
      <c r="L18" s="31"/>
      <c r="M18" s="31"/>
      <c r="N18" s="31"/>
      <c r="O18" s="19"/>
      <c r="P18" s="51"/>
      <c r="Q18" s="48"/>
      <c r="R18" s="46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13.5" customHeight="1">
      <c r="A19" s="1"/>
      <c r="B19" s="4"/>
      <c r="C19" s="4"/>
      <c r="D19" s="4"/>
      <c r="E19" s="47"/>
      <c r="F19" s="37"/>
      <c r="G19" s="38"/>
      <c r="H19" s="25">
        <v>10.0</v>
      </c>
      <c r="I19" s="26"/>
      <c r="J19" s="7"/>
      <c r="K19" s="27" t="s">
        <v>15</v>
      </c>
      <c r="L19" s="26"/>
      <c r="M19" s="26"/>
      <c r="N19" s="26"/>
      <c r="O19" s="7"/>
      <c r="P19" s="39"/>
      <c r="Q19" s="46"/>
      <c r="R19" s="46"/>
      <c r="S19" s="29"/>
      <c r="T19" s="29"/>
      <c r="U19" s="29"/>
      <c r="V19" s="29"/>
      <c r="W19" s="29"/>
      <c r="X19" s="29"/>
      <c r="Y19" s="29"/>
      <c r="Z19" s="29"/>
      <c r="AA19" s="4"/>
      <c r="AB19" s="4"/>
      <c r="AC19" s="4"/>
      <c r="AD19" s="4"/>
    </row>
    <row r="20" ht="13.5" customHeight="1">
      <c r="A20" s="1"/>
      <c r="B20" s="4"/>
      <c r="C20" s="4"/>
      <c r="D20" s="4"/>
      <c r="E20" s="47"/>
      <c r="F20" s="18"/>
      <c r="G20" s="19"/>
      <c r="H20" s="18"/>
      <c r="I20" s="31"/>
      <c r="J20" s="19"/>
      <c r="K20" s="18"/>
      <c r="L20" s="31"/>
      <c r="M20" s="31"/>
      <c r="N20" s="31"/>
      <c r="O20" s="19"/>
      <c r="P20" s="39"/>
      <c r="Q20" s="46"/>
      <c r="R20" s="46"/>
      <c r="S20" s="29"/>
      <c r="T20" s="29"/>
      <c r="U20" s="29"/>
      <c r="V20" s="29"/>
      <c r="W20" s="29"/>
      <c r="X20" s="29"/>
      <c r="Y20" s="29"/>
      <c r="Z20" s="29"/>
      <c r="AA20" s="4"/>
      <c r="AB20" s="4"/>
      <c r="AC20" s="4"/>
      <c r="AD20" s="4"/>
    </row>
    <row r="21" ht="13.5" customHeight="1">
      <c r="A21" s="1"/>
      <c r="B21" s="4"/>
      <c r="C21" s="4"/>
      <c r="D21" s="4"/>
      <c r="E21" s="8"/>
      <c r="F21" s="34">
        <f>H23/H19</f>
        <v>0.4</v>
      </c>
      <c r="G21" s="7"/>
      <c r="H21" s="35" t="s">
        <v>16</v>
      </c>
      <c r="I21" s="26"/>
      <c r="J21" s="26"/>
      <c r="K21" s="26"/>
      <c r="L21" s="26"/>
      <c r="M21" s="7"/>
      <c r="N21" s="50"/>
      <c r="O21" s="50"/>
      <c r="P21" s="50"/>
      <c r="Q21" s="50"/>
      <c r="R21" s="45"/>
      <c r="S21" s="29"/>
      <c r="T21" s="29"/>
      <c r="U21" s="29"/>
      <c r="V21" s="29"/>
      <c r="W21" s="29"/>
      <c r="X21" s="29"/>
      <c r="Y21" s="29"/>
      <c r="Z21" s="29"/>
      <c r="AA21" s="4"/>
      <c r="AB21" s="4"/>
      <c r="AC21" s="4"/>
      <c r="AD21" s="4"/>
    </row>
    <row r="22" ht="13.5" customHeight="1">
      <c r="A22" s="1"/>
      <c r="B22" s="4"/>
      <c r="C22" s="4"/>
      <c r="D22" s="4"/>
      <c r="E22" s="8"/>
      <c r="F22" s="37"/>
      <c r="G22" s="38"/>
      <c r="H22" s="18"/>
      <c r="I22" s="31"/>
      <c r="J22" s="31"/>
      <c r="K22" s="31"/>
      <c r="L22" s="31"/>
      <c r="M22" s="19"/>
      <c r="N22" s="51"/>
      <c r="O22" s="51"/>
      <c r="P22" s="51"/>
      <c r="Q22" s="51"/>
      <c r="R22" s="4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3.5" customHeight="1">
      <c r="A23" s="1"/>
      <c r="B23" s="4"/>
      <c r="C23" s="4"/>
      <c r="D23" s="4"/>
      <c r="E23" s="8"/>
      <c r="F23" s="37"/>
      <c r="G23" s="38"/>
      <c r="H23" s="52">
        <f>C10/C4</f>
        <v>4</v>
      </c>
      <c r="I23" s="26"/>
      <c r="J23" s="7"/>
      <c r="K23" s="27" t="s">
        <v>17</v>
      </c>
      <c r="L23" s="26"/>
      <c r="M23" s="7"/>
      <c r="N23" s="53"/>
      <c r="O23" s="54"/>
      <c r="P23" s="46"/>
      <c r="Q23" s="46"/>
      <c r="R23" s="5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3.5" customHeight="1">
      <c r="A24" s="1"/>
      <c r="B24" s="4"/>
      <c r="C24" s="4"/>
      <c r="D24" s="4"/>
      <c r="E24" s="8"/>
      <c r="F24" s="18"/>
      <c r="G24" s="19"/>
      <c r="H24" s="18"/>
      <c r="I24" s="31"/>
      <c r="J24" s="19"/>
      <c r="K24" s="18"/>
      <c r="L24" s="31"/>
      <c r="M24" s="19"/>
      <c r="N24" s="53"/>
      <c r="O24" s="54"/>
      <c r="P24" s="46"/>
      <c r="Q24" s="46"/>
      <c r="R24" s="5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38.25" customHeight="1">
      <c r="A25" s="1"/>
      <c r="B25" s="55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5"/>
      <c r="N25" s="33"/>
      <c r="O25" s="5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4"/>
      <c r="AB25" s="4"/>
      <c r="AC25" s="4"/>
      <c r="AD25" s="4"/>
    </row>
    <row r="26" ht="39.75" customHeight="1">
      <c r="A26" s="1"/>
      <c r="B26" s="58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2.75" customHeight="1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2.75" customHeight="1">
      <c r="A28" s="1"/>
      <c r="B28" s="5" t="s">
        <v>19</v>
      </c>
      <c r="C28" s="59">
        <f>H47*C4</f>
        <v>32000</v>
      </c>
      <c r="D28" s="7"/>
      <c r="E28" s="8"/>
      <c r="F28" s="60" t="s">
        <v>2</v>
      </c>
      <c r="G28" s="61">
        <f>G4</f>
        <v>25</v>
      </c>
      <c r="H28" s="11"/>
      <c r="I28" s="9" t="s">
        <v>3</v>
      </c>
      <c r="J28" s="61">
        <f>C7/H47</f>
        <v>312.5</v>
      </c>
      <c r="K28" s="13"/>
      <c r="L28" s="14" t="s">
        <v>4</v>
      </c>
      <c r="M28" s="62">
        <f>C28/C7</f>
        <v>16</v>
      </c>
      <c r="N28" s="13"/>
      <c r="O28" s="14" t="s">
        <v>20</v>
      </c>
      <c r="P28" s="63">
        <f>H47/H31</f>
        <v>0.08</v>
      </c>
      <c r="Q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2.75" customHeight="1">
      <c r="A29" s="1"/>
      <c r="B29" s="17"/>
      <c r="C29" s="18"/>
      <c r="D29" s="19"/>
      <c r="E29" s="8"/>
      <c r="F29" s="17"/>
      <c r="G29" s="17"/>
      <c r="H29" s="11"/>
      <c r="I29" s="17"/>
      <c r="J29" s="17"/>
      <c r="K29" s="13"/>
      <c r="L29" s="17"/>
      <c r="M29" s="17"/>
      <c r="N29" s="13"/>
      <c r="O29" s="17"/>
      <c r="P29" s="17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2.75" customHeight="1">
      <c r="A30" s="1"/>
      <c r="B30" s="64"/>
      <c r="C30" s="64"/>
      <c r="D30" s="6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21"/>
      <c r="Q30" s="22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2.75" customHeight="1">
      <c r="A31" s="1"/>
      <c r="B31" s="14" t="s">
        <v>21</v>
      </c>
      <c r="C31" s="59">
        <f>C28-C10</f>
        <v>12000</v>
      </c>
      <c r="D31" s="7"/>
      <c r="E31" s="23"/>
      <c r="F31" s="24" t="s">
        <v>7</v>
      </c>
      <c r="G31" s="7"/>
      <c r="H31" s="52">
        <f>H7</f>
        <v>80</v>
      </c>
      <c r="I31" s="26"/>
      <c r="J31" s="7"/>
      <c r="K31" s="27" t="s">
        <v>8</v>
      </c>
      <c r="L31" s="26"/>
      <c r="M31" s="26"/>
      <c r="N31" s="26"/>
      <c r="O31" s="26"/>
      <c r="P31" s="26"/>
      <c r="Q31" s="26"/>
      <c r="R31" s="7"/>
      <c r="S31" s="28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ht="12.75" customHeight="1">
      <c r="A32" s="1"/>
      <c r="B32" s="17"/>
      <c r="C32" s="18"/>
      <c r="D32" s="19"/>
      <c r="E32" s="30"/>
      <c r="F32" s="18"/>
      <c r="G32" s="19"/>
      <c r="H32" s="18"/>
      <c r="I32" s="31"/>
      <c r="J32" s="19"/>
      <c r="K32" s="18"/>
      <c r="L32" s="31"/>
      <c r="M32" s="31"/>
      <c r="N32" s="31"/>
      <c r="O32" s="31"/>
      <c r="P32" s="31"/>
      <c r="Q32" s="31"/>
      <c r="R32" s="19"/>
      <c r="S32" s="28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 ht="12.75" customHeight="1">
      <c r="A33" s="32"/>
      <c r="B33" s="21"/>
      <c r="C33" s="21"/>
      <c r="D33" s="21"/>
      <c r="E33" s="33"/>
      <c r="F33" s="34">
        <f>H35/H31</f>
        <v>0.8125</v>
      </c>
      <c r="G33" s="7"/>
      <c r="H33" s="35" t="s">
        <v>22</v>
      </c>
      <c r="I33" s="26"/>
      <c r="J33" s="26"/>
      <c r="K33" s="26"/>
      <c r="L33" s="26"/>
      <c r="M33" s="26"/>
      <c r="N33" s="26"/>
      <c r="O33" s="26"/>
      <c r="P33" s="26"/>
      <c r="Q33" s="7"/>
      <c r="R33" s="36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 ht="12.75" customHeight="1">
      <c r="A34" s="32"/>
      <c r="B34" s="65" t="s">
        <v>23</v>
      </c>
      <c r="C34" s="66">
        <v>0.3</v>
      </c>
      <c r="D34" s="7"/>
      <c r="E34" s="23"/>
      <c r="F34" s="37"/>
      <c r="G34" s="38"/>
      <c r="H34" s="18"/>
      <c r="I34" s="31"/>
      <c r="J34" s="31"/>
      <c r="K34" s="31"/>
      <c r="L34" s="31"/>
      <c r="M34" s="31"/>
      <c r="N34" s="31"/>
      <c r="O34" s="31"/>
      <c r="P34" s="31"/>
      <c r="Q34" s="19"/>
      <c r="R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 ht="12.75" customHeight="1">
      <c r="A35" s="40"/>
      <c r="B35" s="17"/>
      <c r="C35" s="18"/>
      <c r="D35" s="19"/>
      <c r="E35" s="23"/>
      <c r="F35" s="37"/>
      <c r="G35" s="38"/>
      <c r="H35" s="52">
        <f>H11+(H11*C34)</f>
        <v>65</v>
      </c>
      <c r="I35" s="26"/>
      <c r="J35" s="7"/>
      <c r="K35" s="41" t="s">
        <v>11</v>
      </c>
      <c r="L35" s="26"/>
      <c r="M35" s="26"/>
      <c r="N35" s="26"/>
      <c r="O35" s="26"/>
      <c r="P35" s="26"/>
      <c r="Q35" s="7"/>
      <c r="R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 ht="12.75" customHeight="1">
      <c r="A36" s="32"/>
      <c r="B36" s="21"/>
      <c r="C36" s="42"/>
      <c r="D36" s="42"/>
      <c r="E36" s="30"/>
      <c r="F36" s="18"/>
      <c r="G36" s="19"/>
      <c r="H36" s="18"/>
      <c r="I36" s="31"/>
      <c r="J36" s="19"/>
      <c r="K36" s="18"/>
      <c r="L36" s="31"/>
      <c r="M36" s="31"/>
      <c r="N36" s="31"/>
      <c r="O36" s="31"/>
      <c r="P36" s="31"/>
      <c r="Q36" s="19"/>
      <c r="R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ht="12.75" customHeight="1">
      <c r="A37" s="43"/>
      <c r="B37" s="65" t="s">
        <v>24</v>
      </c>
      <c r="C37" s="66">
        <v>0.4</v>
      </c>
      <c r="D37" s="7"/>
      <c r="E37" s="44"/>
      <c r="F37" s="34">
        <f>H39/H35</f>
        <v>0.4307692308</v>
      </c>
      <c r="G37" s="7"/>
      <c r="H37" s="35" t="s">
        <v>25</v>
      </c>
      <c r="I37" s="26"/>
      <c r="J37" s="26"/>
      <c r="K37" s="26"/>
      <c r="L37" s="26"/>
      <c r="M37" s="26"/>
      <c r="N37" s="26"/>
      <c r="O37" s="26"/>
      <c r="P37" s="7"/>
      <c r="Q37" s="45"/>
      <c r="R37" s="46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ht="12.75" customHeight="1">
      <c r="A38" s="32"/>
      <c r="B38" s="17"/>
      <c r="C38" s="18"/>
      <c r="D38" s="19"/>
      <c r="E38" s="47"/>
      <c r="F38" s="37"/>
      <c r="G38" s="38"/>
      <c r="H38" s="18"/>
      <c r="I38" s="31"/>
      <c r="J38" s="31"/>
      <c r="K38" s="31"/>
      <c r="L38" s="31"/>
      <c r="M38" s="31"/>
      <c r="N38" s="31"/>
      <c r="O38" s="31"/>
      <c r="P38" s="19"/>
      <c r="Q38" s="48"/>
      <c r="R38" s="46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 ht="12.75" customHeight="1">
      <c r="A39" s="32"/>
      <c r="B39" s="21"/>
      <c r="C39" s="42"/>
      <c r="D39" s="42"/>
      <c r="E39" s="23"/>
      <c r="F39" s="37"/>
      <c r="G39" s="38"/>
      <c r="H39" s="52">
        <f>H15+(H15*C37)</f>
        <v>28</v>
      </c>
      <c r="I39" s="26"/>
      <c r="J39" s="7"/>
      <c r="K39" s="41" t="s">
        <v>13</v>
      </c>
      <c r="L39" s="26"/>
      <c r="M39" s="26"/>
      <c r="N39" s="26"/>
      <c r="O39" s="26"/>
      <c r="P39" s="7"/>
      <c r="Q39" s="39"/>
      <c r="R39" s="46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ht="12.75" customHeight="1">
      <c r="A40" s="32"/>
      <c r="B40" s="65" t="s">
        <v>26</v>
      </c>
      <c r="C40" s="66">
        <v>0.5</v>
      </c>
      <c r="D40" s="7"/>
      <c r="E40" s="30"/>
      <c r="F40" s="18"/>
      <c r="G40" s="19"/>
      <c r="H40" s="18"/>
      <c r="I40" s="31"/>
      <c r="J40" s="19"/>
      <c r="K40" s="18"/>
      <c r="L40" s="31"/>
      <c r="M40" s="31"/>
      <c r="N40" s="31"/>
      <c r="O40" s="31"/>
      <c r="P40" s="19"/>
      <c r="Q40" s="39"/>
      <c r="R40" s="46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ht="12.75" customHeight="1">
      <c r="A41" s="43"/>
      <c r="B41" s="17"/>
      <c r="C41" s="18"/>
      <c r="D41" s="19"/>
      <c r="E41" s="47"/>
      <c r="F41" s="34">
        <f>H43/H39</f>
        <v>0.5357142857</v>
      </c>
      <c r="G41" s="7"/>
      <c r="H41" s="35" t="s">
        <v>27</v>
      </c>
      <c r="I41" s="26"/>
      <c r="J41" s="26"/>
      <c r="K41" s="26"/>
      <c r="L41" s="26"/>
      <c r="M41" s="26"/>
      <c r="N41" s="26"/>
      <c r="O41" s="7"/>
      <c r="P41" s="50"/>
      <c r="Q41" s="45"/>
      <c r="R41" s="46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 ht="12.75" customHeight="1">
      <c r="A42" s="1"/>
      <c r="B42" s="21"/>
      <c r="C42" s="42"/>
      <c r="D42" s="67"/>
      <c r="E42" s="47"/>
      <c r="F42" s="37"/>
      <c r="G42" s="38"/>
      <c r="H42" s="18"/>
      <c r="I42" s="31"/>
      <c r="J42" s="31"/>
      <c r="K42" s="31"/>
      <c r="L42" s="31"/>
      <c r="M42" s="31"/>
      <c r="N42" s="31"/>
      <c r="O42" s="19"/>
      <c r="P42" s="51"/>
      <c r="Q42" s="48"/>
      <c r="R42" s="46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 ht="12.75" customHeight="1">
      <c r="A43" s="1"/>
      <c r="B43" s="65" t="s">
        <v>28</v>
      </c>
      <c r="C43" s="66">
        <v>0.6</v>
      </c>
      <c r="D43" s="7"/>
      <c r="E43" s="47"/>
      <c r="F43" s="37"/>
      <c r="G43" s="38"/>
      <c r="H43" s="52">
        <f>H19+(H19*C40)</f>
        <v>15</v>
      </c>
      <c r="I43" s="26"/>
      <c r="J43" s="7"/>
      <c r="K43" s="27" t="s">
        <v>15</v>
      </c>
      <c r="L43" s="26"/>
      <c r="M43" s="26"/>
      <c r="N43" s="26"/>
      <c r="O43" s="7"/>
      <c r="P43" s="39"/>
      <c r="Q43" s="46"/>
      <c r="R43" s="46"/>
      <c r="S43" s="29"/>
      <c r="T43" s="29"/>
      <c r="U43" s="29"/>
      <c r="V43" s="29"/>
      <c r="W43" s="29"/>
      <c r="X43" s="29"/>
      <c r="Y43" s="29"/>
      <c r="Z43" s="29"/>
      <c r="AA43" s="4"/>
      <c r="AB43" s="4"/>
      <c r="AC43" s="4"/>
      <c r="AD43" s="4"/>
    </row>
    <row r="44" ht="12.75" customHeight="1">
      <c r="A44" s="1"/>
      <c r="B44" s="17"/>
      <c r="C44" s="18"/>
      <c r="D44" s="19"/>
      <c r="E44" s="47"/>
      <c r="F44" s="18"/>
      <c r="G44" s="19"/>
      <c r="H44" s="18"/>
      <c r="I44" s="31"/>
      <c r="J44" s="19"/>
      <c r="K44" s="18"/>
      <c r="L44" s="31"/>
      <c r="M44" s="31"/>
      <c r="N44" s="31"/>
      <c r="O44" s="19"/>
      <c r="P44" s="39"/>
      <c r="Q44" s="46"/>
      <c r="R44" s="46"/>
      <c r="S44" s="29"/>
      <c r="T44" s="29"/>
      <c r="U44" s="29"/>
      <c r="V44" s="29"/>
      <c r="W44" s="29"/>
      <c r="X44" s="29"/>
      <c r="Y44" s="29"/>
      <c r="Z44" s="29"/>
      <c r="AA44" s="4"/>
      <c r="AB44" s="4"/>
      <c r="AC44" s="4"/>
      <c r="AD44" s="4"/>
    </row>
    <row r="45" ht="12.75" customHeight="1">
      <c r="A45" s="1"/>
      <c r="B45" s="55"/>
      <c r="C45" s="55"/>
      <c r="D45" s="55"/>
      <c r="E45" s="8"/>
      <c r="F45" s="34">
        <f>H47/H43</f>
        <v>0.4266666667</v>
      </c>
      <c r="G45" s="7"/>
      <c r="H45" s="35" t="s">
        <v>29</v>
      </c>
      <c r="I45" s="26"/>
      <c r="J45" s="26"/>
      <c r="K45" s="26"/>
      <c r="L45" s="26"/>
      <c r="M45" s="7"/>
      <c r="N45" s="50"/>
      <c r="O45" s="50"/>
      <c r="P45" s="50"/>
      <c r="Q45" s="50"/>
      <c r="R45" s="45"/>
      <c r="S45" s="29"/>
      <c r="T45" s="29"/>
      <c r="U45" s="29"/>
      <c r="V45" s="29"/>
      <c r="W45" s="29"/>
      <c r="X45" s="29"/>
      <c r="Y45" s="29"/>
      <c r="Z45" s="29"/>
      <c r="AA45" s="4"/>
      <c r="AB45" s="4"/>
      <c r="AC45" s="4"/>
      <c r="AD45" s="4"/>
    </row>
    <row r="46" ht="12.75" customHeight="1">
      <c r="A46" s="1"/>
      <c r="B46" s="55"/>
      <c r="C46" s="55"/>
      <c r="D46" s="55"/>
      <c r="E46" s="8"/>
      <c r="F46" s="37"/>
      <c r="G46" s="38"/>
      <c r="H46" s="18"/>
      <c r="I46" s="31"/>
      <c r="J46" s="31"/>
      <c r="K46" s="31"/>
      <c r="L46" s="31"/>
      <c r="M46" s="19"/>
      <c r="N46" s="51"/>
      <c r="O46" s="51"/>
      <c r="P46" s="51"/>
      <c r="Q46" s="51"/>
      <c r="R46" s="48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2.75" customHeight="1">
      <c r="A47" s="1"/>
      <c r="B47" s="55"/>
      <c r="C47" s="55"/>
      <c r="D47" s="55"/>
      <c r="E47" s="8"/>
      <c r="F47" s="37"/>
      <c r="G47" s="38"/>
      <c r="H47" s="68">
        <f>H23+(H23*C43)</f>
        <v>6.4</v>
      </c>
      <c r="I47" s="26"/>
      <c r="J47" s="7"/>
      <c r="K47" s="27" t="s">
        <v>17</v>
      </c>
      <c r="L47" s="26"/>
      <c r="M47" s="7"/>
      <c r="N47" s="53"/>
      <c r="O47" s="54"/>
      <c r="P47" s="46"/>
      <c r="Q47" s="46"/>
      <c r="R47" s="5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ht="12.75" customHeight="1">
      <c r="A48" s="1"/>
      <c r="B48" s="55"/>
      <c r="C48" s="55"/>
      <c r="D48" s="55"/>
      <c r="E48" s="8"/>
      <c r="F48" s="18"/>
      <c r="G48" s="19"/>
      <c r="H48" s="18"/>
      <c r="I48" s="31"/>
      <c r="J48" s="19"/>
      <c r="K48" s="18"/>
      <c r="L48" s="31"/>
      <c r="M48" s="19"/>
      <c r="N48" s="53"/>
      <c r="O48" s="54"/>
      <c r="P48" s="46"/>
      <c r="Q48" s="46"/>
      <c r="R48" s="5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>
      <c r="A49" s="1"/>
      <c r="B49" s="55"/>
      <c r="C49" s="55"/>
      <c r="D49" s="55"/>
      <c r="E49" s="29"/>
      <c r="F49" s="55"/>
      <c r="G49" s="55"/>
      <c r="H49" s="55"/>
      <c r="I49" s="55"/>
      <c r="J49" s="55"/>
      <c r="K49" s="55"/>
      <c r="L49" s="55"/>
      <c r="M49" s="55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>
      <c r="A50" s="1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>
      <c r="A51" s="1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>
      <c r="A52" s="1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>
      <c r="A53" s="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>
      <c r="A54" s="1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>
      <c r="A55" s="1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>
      <c r="A56" s="1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>
      <c r="A57" s="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>
      <c r="A90" s="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>
      <c r="A91" s="1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>
      <c r="A92" s="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>
      <c r="A93" s="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>
      <c r="A94" s="1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>
      <c r="A95" s="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>
      <c r="A97" s="1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>
      <c r="A98" s="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>
      <c r="A99" s="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>
      <c r="A100" s="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>
      <c r="A101" s="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>
      <c r="A102" s="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>
      <c r="A103" s="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>
      <c r="A104" s="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>
      <c r="A105" s="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>
      <c r="A106" s="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>
      <c r="A107" s="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>
      <c r="A108" s="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>
      <c r="A109" s="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>
      <c r="A110" s="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>
      <c r="A111" s="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>
      <c r="A112" s="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>
      <c r="A113" s="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>
      <c r="A114" s="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>
      <c r="A115" s="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>
      <c r="A116" s="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>
      <c r="A117" s="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>
      <c r="A118" s="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>
      <c r="A119" s="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>
      <c r="A121" s="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>
      <c r="A122" s="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>
      <c r="A123" s="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>
      <c r="A124" s="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>
      <c r="A125" s="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>
      <c r="A126" s="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>
      <c r="A127" s="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>
      <c r="A128" s="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>
      <c r="A129" s="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>
      <c r="A130" s="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>
      <c r="A131" s="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>
      <c r="A132" s="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>
      <c r="A133" s="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>
      <c r="A134" s="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>
      <c r="A135" s="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>
      <c r="A138" s="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>
      <c r="A139" s="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>
      <c r="A140" s="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>
      <c r="A141" s="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>
      <c r="A142" s="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>
      <c r="A143" s="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>
      <c r="A145" s="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>
      <c r="A146" s="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>
      <c r="A147" s="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>
      <c r="A148" s="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>
      <c r="A149" s="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>
      <c r="A150" s="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>
      <c r="A151" s="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>
      <c r="A152" s="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>
      <c r="A153" s="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>
      <c r="A154" s="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>
      <c r="A155" s="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>
      <c r="A156" s="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>
      <c r="A157" s="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>
      <c r="A158" s="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>
      <c r="A159" s="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>
      <c r="A160" s="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>
      <c r="A161" s="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>
      <c r="A162" s="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>
      <c r="A163" s="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>
      <c r="A164" s="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>
      <c r="A165" s="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>
      <c r="A166" s="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>
      <c r="A167" s="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>
      <c r="A168" s="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>
      <c r="A169" s="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>
      <c r="A170" s="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>
      <c r="A171" s="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>
      <c r="A172" s="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>
      <c r="A173" s="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>
      <c r="A174" s="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>
      <c r="A175" s="1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>
      <c r="A176" s="1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>
      <c r="A177" s="1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>
      <c r="A178" s="1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>
      <c r="A179" s="1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>
      <c r="A180" s="1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>
      <c r="A181" s="1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>
      <c r="A182" s="1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>
      <c r="A183" s="1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>
      <c r="A184" s="1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>
      <c r="A185" s="1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>
      <c r="A186" s="1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>
      <c r="A187" s="1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>
      <c r="A188" s="1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>
      <c r="A189" s="1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>
      <c r="A190" s="1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>
      <c r="A191" s="1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>
      <c r="A192" s="1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>
      <c r="A193" s="1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</row>
    <row r="194">
      <c r="A194" s="1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</row>
    <row r="195">
      <c r="A195" s="1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</row>
    <row r="196">
      <c r="A196" s="1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</row>
    <row r="197">
      <c r="A197" s="1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</row>
    <row r="198">
      <c r="A198" s="1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</row>
    <row r="199">
      <c r="A199" s="1"/>
      <c r="B199" s="4"/>
      <c r="C199" s="4"/>
      <c r="D199" s="4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</row>
    <row r="200">
      <c r="A200" s="1"/>
      <c r="B200" s="4"/>
      <c r="C200" s="4"/>
      <c r="D200" s="4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</row>
    <row r="201">
      <c r="A201" s="1"/>
      <c r="B201" s="4"/>
      <c r="C201" s="4"/>
      <c r="D201" s="4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</row>
    <row r="202">
      <c r="A202" s="1"/>
      <c r="B202" s="4"/>
      <c r="C202" s="4"/>
      <c r="D202" s="4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</row>
    <row r="203">
      <c r="A203" s="1"/>
      <c r="B203" s="4"/>
      <c r="C203" s="4"/>
      <c r="D203" s="4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</row>
    <row r="204">
      <c r="A204" s="1"/>
      <c r="B204" s="4"/>
      <c r="C204" s="4"/>
      <c r="D204" s="4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</row>
    <row r="205">
      <c r="A205" s="1"/>
      <c r="B205" s="4"/>
      <c r="C205" s="4"/>
      <c r="D205" s="4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</row>
    <row r="206">
      <c r="A206" s="1"/>
      <c r="B206" s="4"/>
      <c r="C206" s="4"/>
      <c r="D206" s="4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</row>
    <row r="207">
      <c r="A207" s="1"/>
      <c r="B207" s="4"/>
      <c r="C207" s="4"/>
      <c r="D207" s="4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</row>
    <row r="208">
      <c r="A208" s="1"/>
      <c r="B208" s="4"/>
      <c r="C208" s="4"/>
      <c r="D208" s="4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</row>
    <row r="209">
      <c r="A209" s="1"/>
      <c r="B209" s="4"/>
      <c r="C209" s="4"/>
      <c r="D209" s="4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</row>
    <row r="210">
      <c r="A210" s="1"/>
      <c r="B210" s="4"/>
      <c r="C210" s="4"/>
      <c r="D210" s="4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</row>
    <row r="211">
      <c r="A211" s="1"/>
      <c r="B211" s="4"/>
      <c r="C211" s="4"/>
      <c r="D211" s="4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</row>
    <row r="212">
      <c r="A212" s="1"/>
      <c r="B212" s="4"/>
      <c r="C212" s="4"/>
      <c r="D212" s="4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</row>
    <row r="213">
      <c r="A213" s="1"/>
      <c r="B213" s="4"/>
      <c r="C213" s="4"/>
      <c r="D213" s="4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</row>
    <row r="214">
      <c r="A214" s="1"/>
      <c r="B214" s="4"/>
      <c r="C214" s="4"/>
      <c r="D214" s="4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</row>
    <row r="215">
      <c r="A215" s="1"/>
      <c r="B215" s="4"/>
      <c r="C215" s="4"/>
      <c r="D215" s="4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</row>
    <row r="216">
      <c r="A216" s="1"/>
      <c r="B216" s="4"/>
      <c r="C216" s="4"/>
      <c r="D216" s="4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</row>
    <row r="217">
      <c r="A217" s="1"/>
      <c r="B217" s="4"/>
      <c r="C217" s="4"/>
      <c r="D217" s="4"/>
      <c r="E217" s="4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1"/>
      <c r="B218" s="4"/>
      <c r="C218" s="4"/>
      <c r="D218" s="4"/>
      <c r="E218" s="4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1"/>
      <c r="B219" s="4"/>
      <c r="C219" s="4"/>
      <c r="D219" s="4"/>
      <c r="E219" s="4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1"/>
      <c r="B220" s="4"/>
      <c r="C220" s="4"/>
      <c r="D220" s="4"/>
      <c r="E220" s="4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>
      <c r="A979" s="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>
      <c r="A980" s="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>
      <c r="A981" s="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>
      <c r="A982" s="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>
      <c r="A983" s="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>
      <c r="A984" s="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>
      <c r="A985" s="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>
      <c r="A986" s="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>
      <c r="A987" s="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>
      <c r="A988" s="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>
      <c r="A989" s="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>
      <c r="A990" s="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>
      <c r="A991" s="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>
      <c r="A992" s="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>
      <c r="A993" s="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>
      <c r="A994" s="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>
      <c r="A995" s="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</sheetData>
  <mergeCells count="82">
    <mergeCell ref="E11:E12"/>
    <mergeCell ref="H11:J12"/>
    <mergeCell ref="K11:Q12"/>
    <mergeCell ref="H13:P14"/>
    <mergeCell ref="F13:G16"/>
    <mergeCell ref="E15:E16"/>
    <mergeCell ref="H15:J16"/>
    <mergeCell ref="K15:P16"/>
    <mergeCell ref="H17:O18"/>
    <mergeCell ref="H19:J20"/>
    <mergeCell ref="K19:O20"/>
    <mergeCell ref="J28:J29"/>
    <mergeCell ref="L28:L29"/>
    <mergeCell ref="M28:M29"/>
    <mergeCell ref="O28:O29"/>
    <mergeCell ref="P28:P29"/>
    <mergeCell ref="Q28:R29"/>
    <mergeCell ref="H21:M22"/>
    <mergeCell ref="H23:J24"/>
    <mergeCell ref="K23:M24"/>
    <mergeCell ref="B26:R26"/>
    <mergeCell ref="B28:B29"/>
    <mergeCell ref="C28:D29"/>
    <mergeCell ref="F28:F29"/>
    <mergeCell ref="G28:G29"/>
    <mergeCell ref="I28:I29"/>
    <mergeCell ref="B31:B32"/>
    <mergeCell ref="C31:D32"/>
    <mergeCell ref="E31:E32"/>
    <mergeCell ref="F31:G32"/>
    <mergeCell ref="H31:J32"/>
    <mergeCell ref="B40:B41"/>
    <mergeCell ref="C40:D41"/>
    <mergeCell ref="F41:G44"/>
    <mergeCell ref="B43:B44"/>
    <mergeCell ref="C43:D44"/>
    <mergeCell ref="H43:J44"/>
    <mergeCell ref="F45:G48"/>
    <mergeCell ref="H47:J48"/>
    <mergeCell ref="B34:B35"/>
    <mergeCell ref="C34:D35"/>
    <mergeCell ref="B37:B38"/>
    <mergeCell ref="C37:D38"/>
    <mergeCell ref="F37:G40"/>
    <mergeCell ref="E39:E40"/>
    <mergeCell ref="H39:J40"/>
    <mergeCell ref="L4:L5"/>
    <mergeCell ref="M4:M5"/>
    <mergeCell ref="O4:O5"/>
    <mergeCell ref="P4:P5"/>
    <mergeCell ref="K7:R8"/>
    <mergeCell ref="H9:Q10"/>
    <mergeCell ref="B2:R2"/>
    <mergeCell ref="C4:D5"/>
    <mergeCell ref="F4:F5"/>
    <mergeCell ref="G4:G5"/>
    <mergeCell ref="I4:I5"/>
    <mergeCell ref="J4:J5"/>
    <mergeCell ref="Q4:R5"/>
    <mergeCell ref="B10:B11"/>
    <mergeCell ref="C10:D11"/>
    <mergeCell ref="B4:B5"/>
    <mergeCell ref="B7:B8"/>
    <mergeCell ref="C7:D8"/>
    <mergeCell ref="E7:E8"/>
    <mergeCell ref="F7:G8"/>
    <mergeCell ref="H7:J8"/>
    <mergeCell ref="F9:G12"/>
    <mergeCell ref="F17:G20"/>
    <mergeCell ref="F21:G24"/>
    <mergeCell ref="F33:G36"/>
    <mergeCell ref="E35:E36"/>
    <mergeCell ref="K43:O44"/>
    <mergeCell ref="H45:M46"/>
    <mergeCell ref="K47:M48"/>
    <mergeCell ref="K31:R32"/>
    <mergeCell ref="H33:Q34"/>
    <mergeCell ref="H35:J36"/>
    <mergeCell ref="K35:Q36"/>
    <mergeCell ref="H37:P38"/>
    <mergeCell ref="K39:P40"/>
    <mergeCell ref="H41:O4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2.11"/>
    <col customWidth="1" min="2" max="2" width="19.44"/>
    <col customWidth="1" min="4" max="4" width="12.22"/>
    <col customWidth="1" min="7" max="7" width="16.78"/>
    <col customWidth="1" min="8" max="8" width="13.44"/>
    <col customWidth="1" min="9" max="9" width="16.6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/>
      <c r="W1" s="4"/>
      <c r="X1" s="4"/>
      <c r="Y1" s="4"/>
    </row>
    <row r="2" ht="39.0" customHeight="1">
      <c r="A2" s="4"/>
      <c r="B2" s="69" t="s">
        <v>30</v>
      </c>
      <c r="C2" s="70"/>
      <c r="D2" s="70"/>
      <c r="E2" s="70"/>
      <c r="F2" s="70"/>
      <c r="G2" s="70"/>
      <c r="H2" s="70"/>
      <c r="I2" s="7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8.25" customHeight="1">
      <c r="A3" s="4"/>
      <c r="B3" s="72" t="s">
        <v>31</v>
      </c>
      <c r="C3" s="70"/>
      <c r="D3" s="71"/>
      <c r="E3" s="73" t="s">
        <v>32</v>
      </c>
      <c r="F3" s="74" t="s">
        <v>4</v>
      </c>
      <c r="G3" s="75" t="s">
        <v>33</v>
      </c>
      <c r="H3" s="74" t="s">
        <v>34</v>
      </c>
      <c r="I3" s="74" t="s">
        <v>35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30.0" customHeight="1">
      <c r="A4" s="4"/>
      <c r="B4" s="76" t="s">
        <v>36</v>
      </c>
      <c r="C4" s="75">
        <v>1.0</v>
      </c>
      <c r="D4" s="77">
        <f t="shared" ref="D4:D6" si="1">$B$5</f>
        <v>2000</v>
      </c>
      <c r="E4" s="77">
        <f>'CENÁRIOS COMERCIAIS'!C28</f>
        <v>32000</v>
      </c>
      <c r="F4" s="78">
        <f>'CENÁRIOS COMERCIAIS'!M28</f>
        <v>16</v>
      </c>
      <c r="G4" s="79">
        <f>B5</f>
        <v>2000</v>
      </c>
      <c r="H4" s="80">
        <f t="shared" ref="H4:H6" si="2">E4-G4</f>
        <v>30000</v>
      </c>
      <c r="I4" s="81">
        <f>H4</f>
        <v>30000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30.0" customHeight="1">
      <c r="A5" s="4"/>
      <c r="B5" s="82">
        <f>'CENÁRIOS COMERCIAIS'!C7</f>
        <v>2000</v>
      </c>
      <c r="C5" s="83">
        <v>2.0</v>
      </c>
      <c r="D5" s="77">
        <f t="shared" si="1"/>
        <v>2000</v>
      </c>
      <c r="E5" s="77">
        <f t="shared" ref="E5:E6" si="3">E4</f>
        <v>32000</v>
      </c>
      <c r="F5" s="78">
        <f t="shared" ref="F5:F6" si="4">$F$4</f>
        <v>16</v>
      </c>
      <c r="G5" s="79">
        <f>B5</f>
        <v>2000</v>
      </c>
      <c r="H5" s="80">
        <f t="shared" si="2"/>
        <v>30000</v>
      </c>
      <c r="I5" s="81">
        <f t="shared" ref="I5:I6" si="5">H5+I4</f>
        <v>60000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30.0" customHeight="1">
      <c r="A6" s="4"/>
      <c r="B6" s="84"/>
      <c r="C6" s="85">
        <v>3.0</v>
      </c>
      <c r="D6" s="77">
        <f t="shared" si="1"/>
        <v>2000</v>
      </c>
      <c r="E6" s="77">
        <f t="shared" si="3"/>
        <v>32000</v>
      </c>
      <c r="F6" s="78">
        <f t="shared" si="4"/>
        <v>16</v>
      </c>
      <c r="G6" s="86"/>
      <c r="H6" s="80">
        <f t="shared" si="2"/>
        <v>32000</v>
      </c>
      <c r="I6" s="87">
        <f t="shared" si="5"/>
        <v>92000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1.25" customHeight="1">
      <c r="A7" s="4"/>
      <c r="B7" s="1"/>
      <c r="C7" s="4"/>
      <c r="D7" s="88"/>
      <c r="E7" s="88"/>
      <c r="F7" s="89"/>
      <c r="G7" s="88"/>
      <c r="H7" s="8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30.0" customHeight="1">
      <c r="A8" s="4"/>
      <c r="B8" s="90" t="s">
        <v>37</v>
      </c>
      <c r="C8" s="91">
        <v>4.0</v>
      </c>
      <c r="D8" s="79">
        <f t="shared" ref="D8:D10" si="6">$B$10</f>
        <v>9200</v>
      </c>
      <c r="E8" s="79">
        <f t="shared" ref="E8:E10" si="7">D8*F8</f>
        <v>147200</v>
      </c>
      <c r="F8" s="78">
        <f t="shared" ref="F8:F10" si="8">$F$4</f>
        <v>16</v>
      </c>
      <c r="G8" s="79">
        <f>B10</f>
        <v>9200</v>
      </c>
      <c r="H8" s="80">
        <f t="shared" ref="H8:H10" si="9">E8-G8</f>
        <v>138000</v>
      </c>
      <c r="I8" s="81">
        <f>H8+I6-B10</f>
        <v>220800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30.0" customHeight="1">
      <c r="A9" s="4"/>
      <c r="B9" s="92">
        <v>0.1</v>
      </c>
      <c r="C9" s="83">
        <v>5.0</v>
      </c>
      <c r="D9" s="79">
        <f t="shared" si="6"/>
        <v>9200</v>
      </c>
      <c r="E9" s="79">
        <f t="shared" si="7"/>
        <v>147200</v>
      </c>
      <c r="F9" s="78">
        <f t="shared" si="8"/>
        <v>16</v>
      </c>
      <c r="G9" s="79">
        <f>B10</f>
        <v>9200</v>
      </c>
      <c r="H9" s="80">
        <f t="shared" si="9"/>
        <v>138000</v>
      </c>
      <c r="I9" s="81">
        <f t="shared" ref="I9:I10" si="10">H9+I8</f>
        <v>358800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30.0" customHeight="1">
      <c r="A10" s="4"/>
      <c r="B10" s="93">
        <f>I6*B9</f>
        <v>9200</v>
      </c>
      <c r="C10" s="75">
        <v>6.0</v>
      </c>
      <c r="D10" s="79">
        <f t="shared" si="6"/>
        <v>9200</v>
      </c>
      <c r="E10" s="79">
        <f t="shared" si="7"/>
        <v>147200</v>
      </c>
      <c r="F10" s="78">
        <f t="shared" si="8"/>
        <v>16</v>
      </c>
      <c r="G10" s="94"/>
      <c r="H10" s="80">
        <f t="shared" si="9"/>
        <v>147200</v>
      </c>
      <c r="I10" s="87">
        <f t="shared" si="10"/>
        <v>506000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1.25" customHeight="1">
      <c r="A11" s="4"/>
      <c r="B11" s="1"/>
      <c r="C11" s="4"/>
      <c r="D11" s="88"/>
      <c r="E11" s="88"/>
      <c r="F11" s="89"/>
      <c r="G11" s="88"/>
      <c r="H11" s="8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31.5" customHeight="1">
      <c r="A12" s="4"/>
      <c r="B12" s="75" t="s">
        <v>38</v>
      </c>
      <c r="C12" s="75">
        <v>7.0</v>
      </c>
      <c r="D12" s="79">
        <f t="shared" ref="D12:D14" si="11">$B$14</f>
        <v>35420</v>
      </c>
      <c r="E12" s="79">
        <f t="shared" ref="E12:E14" si="12">D12*F12</f>
        <v>566720</v>
      </c>
      <c r="F12" s="78">
        <f t="shared" ref="F12:F14" si="13">$F$4</f>
        <v>16</v>
      </c>
      <c r="G12" s="79">
        <f>B14</f>
        <v>35420</v>
      </c>
      <c r="H12" s="80">
        <f t="shared" ref="H12:H14" si="14">E12-G12</f>
        <v>531300</v>
      </c>
      <c r="I12" s="87">
        <f>H12+I10-B14</f>
        <v>1001880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31.5" customHeight="1">
      <c r="A13" s="4"/>
      <c r="B13" s="92">
        <v>0.07</v>
      </c>
      <c r="C13" s="75">
        <v>8.0</v>
      </c>
      <c r="D13" s="79">
        <f t="shared" si="11"/>
        <v>35420</v>
      </c>
      <c r="E13" s="79">
        <f t="shared" si="12"/>
        <v>566720</v>
      </c>
      <c r="F13" s="78">
        <f t="shared" si="13"/>
        <v>16</v>
      </c>
      <c r="G13" s="79">
        <f>B14</f>
        <v>35420</v>
      </c>
      <c r="H13" s="80">
        <f t="shared" si="14"/>
        <v>531300</v>
      </c>
      <c r="I13" s="87">
        <f t="shared" ref="I13:I14" si="15">H13+I12</f>
        <v>1533180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31.5" customHeight="1">
      <c r="A14" s="4"/>
      <c r="B14" s="79">
        <f>I10*B13</f>
        <v>35420</v>
      </c>
      <c r="C14" s="75">
        <v>9.0</v>
      </c>
      <c r="D14" s="79">
        <f t="shared" si="11"/>
        <v>35420</v>
      </c>
      <c r="E14" s="79">
        <f t="shared" si="12"/>
        <v>566720</v>
      </c>
      <c r="F14" s="78">
        <f t="shared" si="13"/>
        <v>16</v>
      </c>
      <c r="G14" s="94"/>
      <c r="H14" s="80">
        <f t="shared" si="14"/>
        <v>566720</v>
      </c>
      <c r="I14" s="87">
        <f t="shared" si="15"/>
        <v>2099900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1.25" customHeight="1">
      <c r="A15" s="4"/>
      <c r="B15" s="1"/>
      <c r="C15" s="4"/>
      <c r="D15" s="88"/>
      <c r="E15" s="88"/>
      <c r="F15" s="89"/>
      <c r="G15" s="88"/>
      <c r="H15" s="8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30.75" customHeight="1">
      <c r="A16" s="4"/>
      <c r="B16" s="75" t="s">
        <v>39</v>
      </c>
      <c r="C16" s="75">
        <v>10.0</v>
      </c>
      <c r="D16" s="79">
        <f t="shared" ref="D16:D18" si="16">$B$18</f>
        <v>104995</v>
      </c>
      <c r="E16" s="79">
        <f t="shared" ref="E16:E18" si="17">D16*F16</f>
        <v>1679920</v>
      </c>
      <c r="F16" s="78">
        <f t="shared" ref="F16:F18" si="18">$F$4</f>
        <v>16</v>
      </c>
      <c r="G16" s="79">
        <f>B18</f>
        <v>104995</v>
      </c>
      <c r="H16" s="80">
        <f t="shared" ref="H16:H18" si="19">E16-G16</f>
        <v>1574925</v>
      </c>
      <c r="I16" s="87">
        <f>H16+I14-B18</f>
        <v>3569830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30.75" customHeight="1">
      <c r="A17" s="4"/>
      <c r="B17" s="92">
        <v>0.05</v>
      </c>
      <c r="C17" s="75">
        <v>11.0</v>
      </c>
      <c r="D17" s="79">
        <f t="shared" si="16"/>
        <v>104995</v>
      </c>
      <c r="E17" s="79">
        <f t="shared" si="17"/>
        <v>1679920</v>
      </c>
      <c r="F17" s="78">
        <f t="shared" si="18"/>
        <v>16</v>
      </c>
      <c r="G17" s="79">
        <f>B18</f>
        <v>104995</v>
      </c>
      <c r="H17" s="80">
        <f t="shared" si="19"/>
        <v>1574925</v>
      </c>
      <c r="I17" s="87">
        <f t="shared" ref="I17:I18" si="20">H17+I16</f>
        <v>5144755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30.75" customHeight="1">
      <c r="A18" s="4"/>
      <c r="B18" s="79">
        <f>I14*B17</f>
        <v>104995</v>
      </c>
      <c r="C18" s="75">
        <v>12.0</v>
      </c>
      <c r="D18" s="79">
        <f t="shared" si="16"/>
        <v>104995</v>
      </c>
      <c r="E18" s="79">
        <f t="shared" si="17"/>
        <v>1679920</v>
      </c>
      <c r="F18" s="78">
        <f t="shared" si="18"/>
        <v>16</v>
      </c>
      <c r="G18" s="94"/>
      <c r="H18" s="80">
        <f t="shared" si="19"/>
        <v>1679920</v>
      </c>
      <c r="I18" s="87">
        <f t="shared" si="20"/>
        <v>6824675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4"/>
      <c r="D19" s="4"/>
      <c r="E19" s="4"/>
      <c r="F19" s="5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57"/>
      <c r="C21" s="95"/>
      <c r="D21" s="9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4">
    <mergeCell ref="B2:I2"/>
    <mergeCell ref="B3:D3"/>
    <mergeCell ref="B5:B6"/>
    <mergeCell ref="B21:D2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.89"/>
    <col customWidth="1" min="2" max="2" width="21.56"/>
    <col customWidth="1" min="3" max="4" width="9.0"/>
    <col customWidth="1" min="5" max="5" width="2.89"/>
    <col customWidth="1" min="8" max="8" width="2.11"/>
    <col customWidth="1" min="9" max="9" width="11.67"/>
    <col customWidth="1" min="10" max="10" width="12.0"/>
    <col customWidth="1" min="11" max="11" width="1.56"/>
    <col customWidth="1" min="12" max="12" width="11.78"/>
    <col customWidth="1" min="13" max="13" width="11.33"/>
    <col customWidth="1" min="14" max="14" width="1.56"/>
    <col customWidth="1" min="15" max="18" width="9.78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42.0" customHeight="1">
      <c r="A2" s="1"/>
      <c r="B2" s="97" t="s">
        <v>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3.5" customHeight="1">
      <c r="A4" s="1"/>
      <c r="B4" s="5" t="s">
        <v>6</v>
      </c>
      <c r="C4" s="98">
        <f>'FLUXO DE CAIXA PROJETADO'!B5</f>
        <v>2000</v>
      </c>
      <c r="D4" s="7"/>
      <c r="E4" s="8"/>
      <c r="F4" s="9" t="s">
        <v>2</v>
      </c>
      <c r="G4" s="99">
        <f>C4/H7</f>
        <v>25</v>
      </c>
      <c r="H4" s="11"/>
      <c r="I4" s="9" t="s">
        <v>3</v>
      </c>
      <c r="J4" s="99">
        <f>C4/H23</f>
        <v>312.5</v>
      </c>
      <c r="K4" s="13"/>
      <c r="L4" s="14" t="s">
        <v>4</v>
      </c>
      <c r="M4" s="100">
        <f>C7/C4</f>
        <v>16</v>
      </c>
      <c r="N4" s="13"/>
      <c r="O4" s="9" t="s">
        <v>41</v>
      </c>
      <c r="P4" s="101">
        <f>H23/H7</f>
        <v>0.08</v>
      </c>
      <c r="Q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3.5" customHeight="1">
      <c r="A5" s="1"/>
      <c r="B5" s="17"/>
      <c r="C5" s="18"/>
      <c r="D5" s="19"/>
      <c r="E5" s="8"/>
      <c r="F5" s="17"/>
      <c r="G5" s="17"/>
      <c r="H5" s="11"/>
      <c r="I5" s="17"/>
      <c r="J5" s="17"/>
      <c r="K5" s="13"/>
      <c r="L5" s="17"/>
      <c r="M5" s="17"/>
      <c r="N5" s="13"/>
      <c r="O5" s="17"/>
      <c r="P5" s="1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3.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  <c r="Q6" s="2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3.5" customHeight="1">
      <c r="A7" s="1"/>
      <c r="B7" s="5" t="s">
        <v>42</v>
      </c>
      <c r="C7" s="102">
        <f>'FLUXO DE CAIXA PROJETADO'!E4</f>
        <v>32000</v>
      </c>
      <c r="D7" s="7"/>
      <c r="E7" s="23"/>
      <c r="F7" s="24" t="s">
        <v>7</v>
      </c>
      <c r="G7" s="7"/>
      <c r="H7" s="103">
        <f>H11/F9</f>
        <v>80</v>
      </c>
      <c r="I7" s="26"/>
      <c r="J7" s="7"/>
      <c r="K7" s="27" t="s">
        <v>8</v>
      </c>
      <c r="L7" s="26"/>
      <c r="M7" s="26"/>
      <c r="N7" s="26"/>
      <c r="O7" s="26"/>
      <c r="P7" s="26"/>
      <c r="Q7" s="26"/>
      <c r="R7" s="7"/>
      <c r="S7" s="28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13.5" customHeight="1">
      <c r="A8" s="1"/>
      <c r="B8" s="17"/>
      <c r="C8" s="18"/>
      <c r="D8" s="19"/>
      <c r="E8" s="30"/>
      <c r="F8" s="18"/>
      <c r="G8" s="19"/>
      <c r="H8" s="18"/>
      <c r="I8" s="31"/>
      <c r="J8" s="19"/>
      <c r="K8" s="18"/>
      <c r="L8" s="31"/>
      <c r="M8" s="31"/>
      <c r="N8" s="31"/>
      <c r="O8" s="31"/>
      <c r="P8" s="31"/>
      <c r="Q8" s="31"/>
      <c r="R8" s="1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3.5" customHeight="1">
      <c r="A9" s="32"/>
      <c r="B9" s="21"/>
      <c r="C9" s="21"/>
      <c r="D9" s="21"/>
      <c r="E9" s="33"/>
      <c r="F9" s="104">
        <f>'CENÁRIOS COMERCIAIS'!F33</f>
        <v>0.8125</v>
      </c>
      <c r="G9" s="7"/>
      <c r="H9" s="35" t="s">
        <v>43</v>
      </c>
      <c r="I9" s="26"/>
      <c r="J9" s="26"/>
      <c r="K9" s="26"/>
      <c r="L9" s="26"/>
      <c r="M9" s="26"/>
      <c r="N9" s="26"/>
      <c r="O9" s="26"/>
      <c r="P9" s="26"/>
      <c r="Q9" s="7"/>
      <c r="R9" s="3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13.5" customHeight="1">
      <c r="A10" s="32"/>
      <c r="B10" s="5" t="s">
        <v>44</v>
      </c>
      <c r="C10" s="98">
        <f>'CENÁRIOS COMERCIAIS'!C4</f>
        <v>5000</v>
      </c>
      <c r="D10" s="7"/>
      <c r="E10" s="23"/>
      <c r="F10" s="37"/>
      <c r="G10" s="38"/>
      <c r="H10" s="18"/>
      <c r="I10" s="31"/>
      <c r="J10" s="31"/>
      <c r="K10" s="31"/>
      <c r="L10" s="31"/>
      <c r="M10" s="31"/>
      <c r="N10" s="31"/>
      <c r="O10" s="31"/>
      <c r="P10" s="31"/>
      <c r="Q10" s="19"/>
      <c r="R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13.5" customHeight="1">
      <c r="A11" s="40"/>
      <c r="B11" s="17"/>
      <c r="C11" s="18"/>
      <c r="D11" s="19"/>
      <c r="E11" s="23"/>
      <c r="F11" s="37"/>
      <c r="G11" s="38"/>
      <c r="H11" s="103">
        <f>H15/F13</f>
        <v>65</v>
      </c>
      <c r="I11" s="26"/>
      <c r="J11" s="7"/>
      <c r="K11" s="41" t="s">
        <v>11</v>
      </c>
      <c r="L11" s="26"/>
      <c r="M11" s="26"/>
      <c r="N11" s="26"/>
      <c r="O11" s="26"/>
      <c r="P11" s="26"/>
      <c r="Q11" s="7"/>
      <c r="R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3.5" customHeight="1">
      <c r="A12" s="32"/>
      <c r="B12" s="4"/>
      <c r="C12" s="4"/>
      <c r="D12" s="4"/>
      <c r="E12" s="30"/>
      <c r="F12" s="18"/>
      <c r="G12" s="19"/>
      <c r="H12" s="18"/>
      <c r="I12" s="31"/>
      <c r="J12" s="19"/>
      <c r="K12" s="18"/>
      <c r="L12" s="31"/>
      <c r="M12" s="31"/>
      <c r="N12" s="31"/>
      <c r="O12" s="31"/>
      <c r="P12" s="31"/>
      <c r="Q12" s="19"/>
      <c r="R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13.5" customHeight="1">
      <c r="A13" s="43"/>
      <c r="B13" s="4"/>
      <c r="C13" s="4"/>
      <c r="D13" s="4"/>
      <c r="E13" s="44"/>
      <c r="F13" s="104">
        <f>'CENÁRIOS COMERCIAIS'!F37</f>
        <v>0.4307692308</v>
      </c>
      <c r="G13" s="7"/>
      <c r="H13" s="35" t="s">
        <v>45</v>
      </c>
      <c r="I13" s="26"/>
      <c r="J13" s="26"/>
      <c r="K13" s="26"/>
      <c r="L13" s="26"/>
      <c r="M13" s="26"/>
      <c r="N13" s="26"/>
      <c r="O13" s="26"/>
      <c r="P13" s="7"/>
      <c r="Q13" s="45"/>
      <c r="R13" s="46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13.5" customHeight="1">
      <c r="A14" s="32"/>
      <c r="B14" s="4"/>
      <c r="C14" s="4"/>
      <c r="D14" s="4"/>
      <c r="E14" s="47"/>
      <c r="F14" s="37"/>
      <c r="G14" s="38"/>
      <c r="H14" s="18"/>
      <c r="I14" s="31"/>
      <c r="J14" s="31"/>
      <c r="K14" s="31"/>
      <c r="L14" s="31"/>
      <c r="M14" s="31"/>
      <c r="N14" s="31"/>
      <c r="O14" s="31"/>
      <c r="P14" s="19"/>
      <c r="Q14" s="48"/>
      <c r="R14" s="46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13.5" customHeight="1">
      <c r="A15" s="32"/>
      <c r="B15" s="4"/>
      <c r="C15" s="4"/>
      <c r="D15" s="4"/>
      <c r="E15" s="23"/>
      <c r="F15" s="37"/>
      <c r="G15" s="38"/>
      <c r="H15" s="103">
        <f>H19/F17</f>
        <v>28</v>
      </c>
      <c r="I15" s="26"/>
      <c r="J15" s="7"/>
      <c r="K15" s="41" t="s">
        <v>13</v>
      </c>
      <c r="L15" s="26"/>
      <c r="M15" s="26"/>
      <c r="N15" s="26"/>
      <c r="O15" s="26"/>
      <c r="P15" s="7"/>
      <c r="Q15" s="39"/>
      <c r="R15" s="46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3.5" customHeight="1">
      <c r="A16" s="32"/>
      <c r="B16" s="4"/>
      <c r="C16" s="4"/>
      <c r="D16" s="4"/>
      <c r="E16" s="30"/>
      <c r="F16" s="18"/>
      <c r="G16" s="19"/>
      <c r="H16" s="18"/>
      <c r="I16" s="31"/>
      <c r="J16" s="19"/>
      <c r="K16" s="18"/>
      <c r="L16" s="31"/>
      <c r="M16" s="31"/>
      <c r="N16" s="31"/>
      <c r="O16" s="31"/>
      <c r="P16" s="19"/>
      <c r="Q16" s="39"/>
      <c r="R16" s="46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13.5" customHeight="1">
      <c r="A17" s="43"/>
      <c r="B17" s="4"/>
      <c r="C17" s="4"/>
      <c r="D17" s="4"/>
      <c r="E17" s="47"/>
      <c r="F17" s="104">
        <f>'CENÁRIOS COMERCIAIS'!F41</f>
        <v>0.5357142857</v>
      </c>
      <c r="G17" s="7"/>
      <c r="H17" s="35" t="s">
        <v>46</v>
      </c>
      <c r="I17" s="26"/>
      <c r="J17" s="26"/>
      <c r="K17" s="26"/>
      <c r="L17" s="26"/>
      <c r="M17" s="26"/>
      <c r="N17" s="26"/>
      <c r="O17" s="7"/>
      <c r="P17" s="50"/>
      <c r="Q17" s="45"/>
      <c r="R17" s="46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13.5" customHeight="1">
      <c r="A18" s="1"/>
      <c r="B18" s="4"/>
      <c r="C18" s="4"/>
      <c r="D18" s="4"/>
      <c r="E18" s="47"/>
      <c r="F18" s="37"/>
      <c r="G18" s="38"/>
      <c r="H18" s="18"/>
      <c r="I18" s="31"/>
      <c r="J18" s="31"/>
      <c r="K18" s="31"/>
      <c r="L18" s="31"/>
      <c r="M18" s="31"/>
      <c r="N18" s="31"/>
      <c r="O18" s="19"/>
      <c r="P18" s="51"/>
      <c r="Q18" s="48"/>
      <c r="R18" s="46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13.5" customHeight="1">
      <c r="A19" s="1"/>
      <c r="B19" s="4"/>
      <c r="C19" s="4"/>
      <c r="D19" s="4"/>
      <c r="E19" s="47"/>
      <c r="F19" s="37"/>
      <c r="G19" s="38"/>
      <c r="H19" s="103">
        <f>H23/F21</f>
        <v>15</v>
      </c>
      <c r="I19" s="26"/>
      <c r="J19" s="7"/>
      <c r="K19" s="27" t="s">
        <v>47</v>
      </c>
      <c r="L19" s="26"/>
      <c r="M19" s="26"/>
      <c r="N19" s="26"/>
      <c r="O19" s="7"/>
      <c r="P19" s="39"/>
      <c r="Q19" s="46"/>
      <c r="R19" s="46"/>
      <c r="S19" s="29"/>
      <c r="T19" s="29"/>
      <c r="U19" s="29"/>
      <c r="V19" s="29"/>
      <c r="W19" s="29"/>
      <c r="X19" s="29"/>
      <c r="Y19" s="29"/>
      <c r="Z19" s="29"/>
      <c r="AA19" s="4"/>
      <c r="AB19" s="4"/>
      <c r="AC19" s="4"/>
      <c r="AD19" s="4"/>
    </row>
    <row r="20" ht="13.5" customHeight="1">
      <c r="A20" s="1"/>
      <c r="B20" s="4"/>
      <c r="C20" s="4"/>
      <c r="D20" s="4"/>
      <c r="E20" s="47"/>
      <c r="F20" s="18"/>
      <c r="G20" s="19"/>
      <c r="H20" s="18"/>
      <c r="I20" s="31"/>
      <c r="J20" s="19"/>
      <c r="K20" s="18"/>
      <c r="L20" s="31"/>
      <c r="M20" s="31"/>
      <c r="N20" s="31"/>
      <c r="O20" s="19"/>
      <c r="P20" s="39"/>
      <c r="Q20" s="46"/>
      <c r="R20" s="46"/>
      <c r="S20" s="29"/>
      <c r="T20" s="29"/>
      <c r="U20" s="29"/>
      <c r="V20" s="29"/>
      <c r="W20" s="29"/>
      <c r="X20" s="29"/>
      <c r="Y20" s="29"/>
      <c r="Z20" s="29"/>
      <c r="AA20" s="4"/>
      <c r="AB20" s="4"/>
      <c r="AC20" s="4"/>
      <c r="AD20" s="4"/>
    </row>
    <row r="21" ht="13.5" customHeight="1">
      <c r="A21" s="1"/>
      <c r="B21" s="4"/>
      <c r="C21" s="4"/>
      <c r="D21" s="4"/>
      <c r="E21" s="8"/>
      <c r="F21" s="104">
        <f>'CENÁRIOS COMERCIAIS'!F45</f>
        <v>0.4266666667</v>
      </c>
      <c r="G21" s="7"/>
      <c r="H21" s="35" t="s">
        <v>48</v>
      </c>
      <c r="I21" s="26"/>
      <c r="J21" s="26"/>
      <c r="K21" s="26"/>
      <c r="L21" s="26"/>
      <c r="M21" s="7"/>
      <c r="N21" s="50"/>
      <c r="O21" s="50"/>
      <c r="P21" s="50"/>
      <c r="Q21" s="50"/>
      <c r="R21" s="45"/>
      <c r="S21" s="29"/>
      <c r="T21" s="29"/>
      <c r="U21" s="29"/>
      <c r="V21" s="29"/>
      <c r="W21" s="29"/>
      <c r="X21" s="29"/>
      <c r="Y21" s="29"/>
      <c r="Z21" s="29"/>
      <c r="AA21" s="4"/>
      <c r="AB21" s="4"/>
      <c r="AC21" s="4"/>
      <c r="AD21" s="4"/>
    </row>
    <row r="22" ht="13.5" customHeight="1">
      <c r="A22" s="1"/>
      <c r="B22" s="4"/>
      <c r="C22" s="4"/>
      <c r="D22" s="4"/>
      <c r="E22" s="8"/>
      <c r="F22" s="37"/>
      <c r="G22" s="38"/>
      <c r="H22" s="18"/>
      <c r="I22" s="31"/>
      <c r="J22" s="31"/>
      <c r="K22" s="31"/>
      <c r="L22" s="31"/>
      <c r="M22" s="19"/>
      <c r="N22" s="51"/>
      <c r="O22" s="51"/>
      <c r="P22" s="51"/>
      <c r="Q22" s="51"/>
      <c r="R22" s="4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3.5" customHeight="1">
      <c r="A23" s="1"/>
      <c r="B23" s="4"/>
      <c r="C23" s="4"/>
      <c r="D23" s="4"/>
      <c r="E23" s="8"/>
      <c r="F23" s="37"/>
      <c r="G23" s="38"/>
      <c r="H23" s="105">
        <f>C7/C10</f>
        <v>6.4</v>
      </c>
      <c r="I23" s="26"/>
      <c r="J23" s="7"/>
      <c r="K23" s="27" t="s">
        <v>17</v>
      </c>
      <c r="L23" s="26"/>
      <c r="M23" s="7"/>
      <c r="N23" s="53"/>
      <c r="O23" s="54"/>
      <c r="P23" s="46"/>
      <c r="Q23" s="46"/>
      <c r="R23" s="5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3.5" customHeight="1">
      <c r="A24" s="1"/>
      <c r="B24" s="4"/>
      <c r="C24" s="4"/>
      <c r="D24" s="4"/>
      <c r="E24" s="8"/>
      <c r="F24" s="18"/>
      <c r="G24" s="19"/>
      <c r="H24" s="18"/>
      <c r="I24" s="31"/>
      <c r="J24" s="19"/>
      <c r="K24" s="18"/>
      <c r="L24" s="31"/>
      <c r="M24" s="19"/>
      <c r="N24" s="53"/>
      <c r="O24" s="54"/>
      <c r="P24" s="46"/>
      <c r="Q24" s="46"/>
      <c r="R24" s="5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3.5" customHeight="1">
      <c r="A25" s="1"/>
      <c r="B25" s="55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5"/>
      <c r="N25" s="33"/>
      <c r="O25" s="5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4"/>
      <c r="AB25" s="4"/>
      <c r="AC25" s="4"/>
      <c r="AD25" s="4"/>
    </row>
    <row r="26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ht="25.5" customHeight="1">
      <c r="A27" s="1"/>
      <c r="B27" s="29"/>
      <c r="C27" s="29"/>
      <c r="D27" s="29"/>
      <c r="E27" s="29"/>
      <c r="F27" s="106"/>
      <c r="G27" s="95"/>
      <c r="H27" s="96"/>
      <c r="I27" s="107" t="s">
        <v>49</v>
      </c>
      <c r="J27" s="107" t="s">
        <v>50</v>
      </c>
      <c r="K27" s="108" t="s">
        <v>51</v>
      </c>
      <c r="L27" s="96"/>
      <c r="M27" s="109" t="s">
        <v>52</v>
      </c>
      <c r="N27" s="96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ht="21.0" customHeight="1">
      <c r="A28" s="1"/>
      <c r="B28" s="29"/>
      <c r="C28" s="29"/>
      <c r="D28" s="29"/>
      <c r="E28" s="29"/>
      <c r="F28" s="108" t="s">
        <v>53</v>
      </c>
      <c r="G28" s="95"/>
      <c r="H28" s="96"/>
      <c r="I28" s="110">
        <f t="shared" ref="I28:I30" si="1">$H$23</f>
        <v>6.4</v>
      </c>
      <c r="J28" s="110">
        <f>I28</f>
        <v>6.4</v>
      </c>
      <c r="K28" s="111">
        <f t="shared" ref="K28:K30" si="2">$C$7</f>
        <v>32000</v>
      </c>
      <c r="L28" s="96"/>
      <c r="M28" s="112">
        <f>K28</f>
        <v>32000</v>
      </c>
      <c r="N28" s="96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ht="21.0" customHeight="1">
      <c r="A29" s="1"/>
      <c r="B29" s="29"/>
      <c r="C29" s="29"/>
      <c r="D29" s="29"/>
      <c r="E29" s="29"/>
      <c r="F29" s="113" t="s">
        <v>54</v>
      </c>
      <c r="G29" s="95"/>
      <c r="H29" s="96"/>
      <c r="I29" s="110">
        <f t="shared" si="1"/>
        <v>6.4</v>
      </c>
      <c r="J29" s="110">
        <f t="shared" ref="J29:J30" si="3">J28+I29</f>
        <v>12.8</v>
      </c>
      <c r="K29" s="111">
        <f t="shared" si="2"/>
        <v>32000</v>
      </c>
      <c r="L29" s="96"/>
      <c r="M29" s="112">
        <f t="shared" ref="M29:M30" si="4">M28+K29</f>
        <v>64000</v>
      </c>
      <c r="N29" s="96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21.0" customHeight="1">
      <c r="A30" s="1"/>
      <c r="B30" s="29"/>
      <c r="C30" s="29"/>
      <c r="D30" s="29"/>
      <c r="E30" s="29"/>
      <c r="F30" s="113" t="s">
        <v>55</v>
      </c>
      <c r="G30" s="95"/>
      <c r="H30" s="96"/>
      <c r="I30" s="110">
        <f t="shared" si="1"/>
        <v>6.4</v>
      </c>
      <c r="J30" s="110">
        <f t="shared" si="3"/>
        <v>19.2</v>
      </c>
      <c r="K30" s="111">
        <f t="shared" si="2"/>
        <v>32000</v>
      </c>
      <c r="L30" s="96"/>
      <c r="M30" s="112">
        <f t="shared" si="4"/>
        <v>96000</v>
      </c>
      <c r="N30" s="96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>
      <c r="A31" s="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>
      <c r="A33" s="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>
      <c r="A34" s="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>
      <c r="A35" s="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>
      <c r="A36" s="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>
      <c r="A37" s="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>
      <c r="A38" s="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>
      <c r="A39" s="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>
      <c r="A40" s="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>
      <c r="A41" s="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>
      <c r="A42" s="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>
      <c r="A43" s="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>
      <c r="A44" s="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>
      <c r="A45" s="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>
      <c r="A47" s="1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>
      <c r="A48" s="1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>
      <c r="A49" s="1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>
      <c r="A50" s="1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>
      <c r="A51" s="1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>
      <c r="A52" s="1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>
      <c r="A53" s="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>
      <c r="A54" s="1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>
      <c r="A55" s="1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>
      <c r="A56" s="1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>
      <c r="A57" s="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>
      <c r="A90" s="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>
      <c r="A91" s="1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>
      <c r="A92" s="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>
      <c r="A93" s="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>
      <c r="A94" s="1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>
      <c r="A95" s="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>
      <c r="A97" s="1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>
      <c r="A98" s="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>
      <c r="A99" s="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>
      <c r="A100" s="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>
      <c r="A101" s="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>
      <c r="A102" s="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>
      <c r="A103" s="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>
      <c r="A104" s="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>
      <c r="A105" s="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>
      <c r="A106" s="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>
      <c r="A107" s="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>
      <c r="A108" s="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>
      <c r="A109" s="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>
      <c r="A110" s="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>
      <c r="A111" s="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>
      <c r="A112" s="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>
      <c r="A113" s="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>
      <c r="A114" s="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>
      <c r="A115" s="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>
      <c r="A116" s="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>
      <c r="A117" s="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>
      <c r="A118" s="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>
      <c r="A119" s="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>
      <c r="A121" s="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>
      <c r="A122" s="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>
      <c r="A123" s="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>
      <c r="A124" s="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>
      <c r="A125" s="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>
      <c r="A126" s="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>
      <c r="A127" s="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>
      <c r="A128" s="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>
      <c r="A129" s="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>
      <c r="A130" s="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>
      <c r="A131" s="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>
      <c r="A132" s="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>
      <c r="A133" s="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>
      <c r="A134" s="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>
      <c r="A135" s="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>
      <c r="A138" s="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>
      <c r="A139" s="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>
      <c r="A140" s="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>
      <c r="A141" s="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>
      <c r="A142" s="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>
      <c r="A143" s="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>
      <c r="A145" s="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>
      <c r="A146" s="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>
      <c r="A147" s="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>
      <c r="A148" s="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>
      <c r="A149" s="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>
      <c r="A150" s="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>
      <c r="A151" s="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>
      <c r="A152" s="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>
      <c r="A153" s="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>
      <c r="A154" s="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>
      <c r="A155" s="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>
      <c r="A156" s="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>
      <c r="A157" s="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>
      <c r="A158" s="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>
      <c r="A159" s="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>
      <c r="A160" s="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>
      <c r="A161" s="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>
      <c r="A162" s="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>
      <c r="A163" s="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>
      <c r="A164" s="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>
      <c r="A165" s="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>
      <c r="A166" s="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>
      <c r="A167" s="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>
      <c r="A168" s="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>
      <c r="A169" s="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>
      <c r="A170" s="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>
      <c r="A171" s="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>
      <c r="A172" s="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>
      <c r="A173" s="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>
      <c r="A174" s="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>
      <c r="A175" s="1"/>
      <c r="B175" s="4"/>
      <c r="C175" s="4"/>
      <c r="D175" s="4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>
      <c r="A176" s="1"/>
      <c r="B176" s="4"/>
      <c r="C176" s="4"/>
      <c r="D176" s="4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>
      <c r="A177" s="1"/>
      <c r="B177" s="4"/>
      <c r="C177" s="4"/>
      <c r="D177" s="4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>
      <c r="A178" s="1"/>
      <c r="B178" s="4"/>
      <c r="C178" s="4"/>
      <c r="D178" s="4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>
      <c r="A179" s="1"/>
      <c r="B179" s="4"/>
      <c r="C179" s="4"/>
      <c r="D179" s="4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>
      <c r="A180" s="1"/>
      <c r="B180" s="4"/>
      <c r="C180" s="4"/>
      <c r="D180" s="4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>
      <c r="A181" s="1"/>
      <c r="B181" s="4"/>
      <c r="C181" s="4"/>
      <c r="D181" s="4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>
      <c r="A182" s="1"/>
      <c r="B182" s="4"/>
      <c r="C182" s="4"/>
      <c r="D182" s="4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>
      <c r="A183" s="1"/>
      <c r="B183" s="4"/>
      <c r="C183" s="4"/>
      <c r="D183" s="4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>
      <c r="A184" s="1"/>
      <c r="B184" s="4"/>
      <c r="C184" s="4"/>
      <c r="D184" s="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>
      <c r="A185" s="1"/>
      <c r="B185" s="4"/>
      <c r="C185" s="4"/>
      <c r="D185" s="4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>
      <c r="A186" s="1"/>
      <c r="B186" s="4"/>
      <c r="C186" s="4"/>
      <c r="D186" s="4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>
      <c r="A187" s="1"/>
      <c r="B187" s="4"/>
      <c r="C187" s="4"/>
      <c r="D187" s="4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>
      <c r="A188" s="1"/>
      <c r="B188" s="4"/>
      <c r="C188" s="4"/>
      <c r="D188" s="4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>
      <c r="A189" s="1"/>
      <c r="B189" s="4"/>
      <c r="C189" s="4"/>
      <c r="D189" s="4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>
      <c r="A190" s="1"/>
      <c r="B190" s="4"/>
      <c r="C190" s="4"/>
      <c r="D190" s="4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>
      <c r="A191" s="1"/>
      <c r="B191" s="4"/>
      <c r="C191" s="4"/>
      <c r="D191" s="4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>
      <c r="A192" s="1"/>
      <c r="B192" s="4"/>
      <c r="C192" s="4"/>
      <c r="D192" s="4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>
      <c r="A193" s="1"/>
      <c r="B193" s="4"/>
      <c r="C193" s="4"/>
      <c r="D193" s="4"/>
      <c r="E193" s="4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>
      <c r="A194" s="1"/>
      <c r="B194" s="4"/>
      <c r="C194" s="4"/>
      <c r="D194" s="4"/>
      <c r="E194" s="4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>
      <c r="A195" s="1"/>
      <c r="B195" s="4"/>
      <c r="C195" s="4"/>
      <c r="D195" s="4"/>
      <c r="E195" s="4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>
      <c r="A196" s="1"/>
      <c r="B196" s="4"/>
      <c r="C196" s="4"/>
      <c r="D196" s="4"/>
      <c r="E196" s="4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</sheetData>
  <mergeCells count="50">
    <mergeCell ref="E11:E12"/>
    <mergeCell ref="H11:J12"/>
    <mergeCell ref="K11:Q12"/>
    <mergeCell ref="H13:P14"/>
    <mergeCell ref="F13:G16"/>
    <mergeCell ref="E15:E16"/>
    <mergeCell ref="H15:J16"/>
    <mergeCell ref="K15:P16"/>
    <mergeCell ref="H17:O18"/>
    <mergeCell ref="H19:J20"/>
    <mergeCell ref="K19:O20"/>
    <mergeCell ref="L4:L5"/>
    <mergeCell ref="M4:M5"/>
    <mergeCell ref="O4:O5"/>
    <mergeCell ref="P4:P5"/>
    <mergeCell ref="K7:R8"/>
    <mergeCell ref="H9:Q10"/>
    <mergeCell ref="B2:R2"/>
    <mergeCell ref="C4:D5"/>
    <mergeCell ref="F4:F5"/>
    <mergeCell ref="G4:G5"/>
    <mergeCell ref="I4:I5"/>
    <mergeCell ref="J4:J5"/>
    <mergeCell ref="Q4:R5"/>
    <mergeCell ref="B10:B11"/>
    <mergeCell ref="C10:D11"/>
    <mergeCell ref="B4:B5"/>
    <mergeCell ref="B7:B8"/>
    <mergeCell ref="C7:D8"/>
    <mergeCell ref="E7:E8"/>
    <mergeCell ref="F7:G8"/>
    <mergeCell ref="H7:J8"/>
    <mergeCell ref="F9:G12"/>
    <mergeCell ref="F17:G20"/>
    <mergeCell ref="F21:G24"/>
    <mergeCell ref="F27:H27"/>
    <mergeCell ref="F28:H28"/>
    <mergeCell ref="F29:H29"/>
    <mergeCell ref="F30:H30"/>
    <mergeCell ref="K29:L29"/>
    <mergeCell ref="M29:N29"/>
    <mergeCell ref="K30:L30"/>
    <mergeCell ref="M30:N30"/>
    <mergeCell ref="H21:M22"/>
    <mergeCell ref="H23:J24"/>
    <mergeCell ref="K23:M24"/>
    <mergeCell ref="K27:L27"/>
    <mergeCell ref="M27:N27"/>
    <mergeCell ref="K28:L28"/>
    <mergeCell ref="M28:N2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.89"/>
    <col customWidth="1" min="2" max="2" width="21.56"/>
    <col customWidth="1" min="3" max="4" width="9.0"/>
    <col customWidth="1" min="5" max="5" width="2.89"/>
    <col customWidth="1" min="8" max="8" width="2.11"/>
    <col customWidth="1" min="9" max="9" width="11.67"/>
    <col customWidth="1" min="10" max="10" width="12.0"/>
    <col customWidth="1" min="11" max="11" width="1.56"/>
    <col customWidth="1" min="12" max="12" width="11.78"/>
    <col customWidth="1" min="13" max="13" width="11.33"/>
    <col customWidth="1" min="14" max="14" width="1.56"/>
    <col customWidth="1" min="15" max="18" width="9.78"/>
  </cols>
  <sheetData>
    <row r="1" ht="9.0" customHeight="1">
      <c r="A1" s="1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42.0" customHeight="1">
      <c r="A2" s="1"/>
      <c r="B2" s="97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3.5" customHeight="1">
      <c r="A4" s="1"/>
      <c r="B4" s="5" t="s">
        <v>6</v>
      </c>
      <c r="C4" s="98">
        <f>'FLUXO DE CAIXA PROJETADO'!B10</f>
        <v>9200</v>
      </c>
      <c r="D4" s="7"/>
      <c r="E4" s="8"/>
      <c r="F4" s="9" t="s">
        <v>2</v>
      </c>
      <c r="G4" s="99">
        <f>C4/H7</f>
        <v>25</v>
      </c>
      <c r="H4" s="11"/>
      <c r="I4" s="9" t="s">
        <v>3</v>
      </c>
      <c r="J4" s="99">
        <f>C4/H23</f>
        <v>312.5</v>
      </c>
      <c r="K4" s="13"/>
      <c r="L4" s="14" t="s">
        <v>4</v>
      </c>
      <c r="M4" s="100">
        <f>C7/C4</f>
        <v>16</v>
      </c>
      <c r="N4" s="115"/>
      <c r="O4" s="9" t="s">
        <v>41</v>
      </c>
      <c r="P4" s="101">
        <f>H23/H7</f>
        <v>0.08</v>
      </c>
      <c r="Q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3.5" customHeight="1">
      <c r="A5" s="1"/>
      <c r="B5" s="17"/>
      <c r="C5" s="18"/>
      <c r="D5" s="19"/>
      <c r="E5" s="8"/>
      <c r="F5" s="17"/>
      <c r="G5" s="17"/>
      <c r="H5" s="11"/>
      <c r="I5" s="17"/>
      <c r="J5" s="17"/>
      <c r="K5" s="13"/>
      <c r="L5" s="17"/>
      <c r="M5" s="17"/>
      <c r="N5" s="115"/>
      <c r="O5" s="17"/>
      <c r="P5" s="1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3.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  <c r="Q6" s="2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3.5" customHeight="1">
      <c r="A7" s="1"/>
      <c r="B7" s="5" t="s">
        <v>42</v>
      </c>
      <c r="C7" s="102">
        <f>'FLUXO DE CAIXA PROJETADO'!E8</f>
        <v>147200</v>
      </c>
      <c r="D7" s="7"/>
      <c r="E7" s="23"/>
      <c r="F7" s="24" t="s">
        <v>7</v>
      </c>
      <c r="G7" s="7"/>
      <c r="H7" s="103">
        <f>H11/F9</f>
        <v>368</v>
      </c>
      <c r="I7" s="26"/>
      <c r="J7" s="7"/>
      <c r="K7" s="27" t="s">
        <v>8</v>
      </c>
      <c r="L7" s="26"/>
      <c r="M7" s="26"/>
      <c r="N7" s="26"/>
      <c r="O7" s="26"/>
      <c r="P7" s="26"/>
      <c r="Q7" s="26"/>
      <c r="R7" s="7"/>
      <c r="S7" s="28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13.5" customHeight="1">
      <c r="A8" s="1"/>
      <c r="B8" s="17"/>
      <c r="C8" s="18"/>
      <c r="D8" s="19"/>
      <c r="E8" s="30"/>
      <c r="F8" s="18"/>
      <c r="G8" s="19"/>
      <c r="H8" s="18"/>
      <c r="I8" s="31"/>
      <c r="J8" s="19"/>
      <c r="K8" s="18"/>
      <c r="L8" s="31"/>
      <c r="M8" s="31"/>
      <c r="N8" s="31"/>
      <c r="O8" s="31"/>
      <c r="P8" s="31"/>
      <c r="Q8" s="31"/>
      <c r="R8" s="1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3.5" customHeight="1">
      <c r="A9" s="32"/>
      <c r="B9" s="21"/>
      <c r="C9" s="21"/>
      <c r="D9" s="21"/>
      <c r="E9" s="33"/>
      <c r="F9" s="104">
        <f>'SIMULAÇÃO CICLO 1'!$F$9</f>
        <v>0.8125</v>
      </c>
      <c r="G9" s="7"/>
      <c r="H9" s="35" t="s">
        <v>57</v>
      </c>
      <c r="I9" s="26"/>
      <c r="J9" s="26"/>
      <c r="K9" s="26"/>
      <c r="L9" s="26"/>
      <c r="M9" s="26"/>
      <c r="N9" s="26"/>
      <c r="O9" s="26"/>
      <c r="P9" s="26"/>
      <c r="Q9" s="7"/>
      <c r="R9" s="3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13.5" customHeight="1">
      <c r="A10" s="32"/>
      <c r="B10" s="5" t="s">
        <v>44</v>
      </c>
      <c r="C10" s="98">
        <f>'SIMULAÇÃO CICLO 1'!C10</f>
        <v>5000</v>
      </c>
      <c r="D10" s="7"/>
      <c r="E10" s="23"/>
      <c r="F10" s="37"/>
      <c r="G10" s="38"/>
      <c r="H10" s="18"/>
      <c r="I10" s="31"/>
      <c r="J10" s="31"/>
      <c r="K10" s="31"/>
      <c r="L10" s="31"/>
      <c r="M10" s="31"/>
      <c r="N10" s="31"/>
      <c r="O10" s="31"/>
      <c r="P10" s="31"/>
      <c r="Q10" s="19"/>
      <c r="R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13.5" customHeight="1">
      <c r="A11" s="40"/>
      <c r="B11" s="17"/>
      <c r="C11" s="18"/>
      <c r="D11" s="19"/>
      <c r="E11" s="23"/>
      <c r="F11" s="37"/>
      <c r="G11" s="38"/>
      <c r="H11" s="103">
        <f>H15/F13</f>
        <v>299</v>
      </c>
      <c r="I11" s="26"/>
      <c r="J11" s="7"/>
      <c r="K11" s="41" t="s">
        <v>11</v>
      </c>
      <c r="L11" s="26"/>
      <c r="M11" s="26"/>
      <c r="N11" s="26"/>
      <c r="O11" s="26"/>
      <c r="P11" s="26"/>
      <c r="Q11" s="7"/>
      <c r="R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3.5" customHeight="1">
      <c r="A12" s="32"/>
      <c r="B12" s="4"/>
      <c r="C12" s="4"/>
      <c r="D12" s="4"/>
      <c r="E12" s="30"/>
      <c r="F12" s="18"/>
      <c r="G12" s="19"/>
      <c r="H12" s="18"/>
      <c r="I12" s="31"/>
      <c r="J12" s="19"/>
      <c r="K12" s="18"/>
      <c r="L12" s="31"/>
      <c r="M12" s="31"/>
      <c r="N12" s="31"/>
      <c r="O12" s="31"/>
      <c r="P12" s="31"/>
      <c r="Q12" s="19"/>
      <c r="R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13.5" customHeight="1">
      <c r="A13" s="43"/>
      <c r="B13" s="4"/>
      <c r="C13" s="4"/>
      <c r="D13" s="4"/>
      <c r="E13" s="44"/>
      <c r="F13" s="104">
        <f>'SIMULAÇÃO CICLO 1'!$F$13</f>
        <v>0.4307692308</v>
      </c>
      <c r="G13" s="7"/>
      <c r="H13" s="35" t="s">
        <v>58</v>
      </c>
      <c r="I13" s="26"/>
      <c r="J13" s="26"/>
      <c r="K13" s="26"/>
      <c r="L13" s="26"/>
      <c r="M13" s="26"/>
      <c r="N13" s="26"/>
      <c r="O13" s="26"/>
      <c r="P13" s="7"/>
      <c r="Q13" s="45"/>
      <c r="R13" s="46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13.5" customHeight="1">
      <c r="A14" s="32"/>
      <c r="B14" s="4"/>
      <c r="C14" s="4"/>
      <c r="D14" s="4"/>
      <c r="E14" s="47"/>
      <c r="F14" s="37"/>
      <c r="G14" s="38"/>
      <c r="H14" s="18"/>
      <c r="I14" s="31"/>
      <c r="J14" s="31"/>
      <c r="K14" s="31"/>
      <c r="L14" s="31"/>
      <c r="M14" s="31"/>
      <c r="N14" s="31"/>
      <c r="O14" s="31"/>
      <c r="P14" s="19"/>
      <c r="Q14" s="48"/>
      <c r="R14" s="46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13.5" customHeight="1">
      <c r="A15" s="32"/>
      <c r="B15" s="4"/>
      <c r="C15" s="4"/>
      <c r="D15" s="4"/>
      <c r="E15" s="23"/>
      <c r="F15" s="37"/>
      <c r="G15" s="38"/>
      <c r="H15" s="103">
        <f>H19/F17</f>
        <v>128.8</v>
      </c>
      <c r="I15" s="26"/>
      <c r="J15" s="7"/>
      <c r="K15" s="41" t="s">
        <v>13</v>
      </c>
      <c r="L15" s="26"/>
      <c r="M15" s="26"/>
      <c r="N15" s="26"/>
      <c r="O15" s="26"/>
      <c r="P15" s="7"/>
      <c r="Q15" s="39"/>
      <c r="R15" s="46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3.5" customHeight="1">
      <c r="A16" s="32"/>
      <c r="B16" s="4"/>
      <c r="C16" s="4"/>
      <c r="D16" s="4"/>
      <c r="E16" s="30"/>
      <c r="F16" s="18"/>
      <c r="G16" s="19"/>
      <c r="H16" s="18"/>
      <c r="I16" s="31"/>
      <c r="J16" s="19"/>
      <c r="K16" s="18"/>
      <c r="L16" s="31"/>
      <c r="M16" s="31"/>
      <c r="N16" s="31"/>
      <c r="O16" s="31"/>
      <c r="P16" s="19"/>
      <c r="Q16" s="39"/>
      <c r="R16" s="46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13.5" customHeight="1">
      <c r="A17" s="43"/>
      <c r="B17" s="4"/>
      <c r="C17" s="4"/>
      <c r="D17" s="4"/>
      <c r="E17" s="47"/>
      <c r="F17" s="104">
        <f>'SIMULAÇÃO CICLO 1'!$F$17</f>
        <v>0.5357142857</v>
      </c>
      <c r="G17" s="7"/>
      <c r="H17" s="35" t="s">
        <v>59</v>
      </c>
      <c r="I17" s="26"/>
      <c r="J17" s="26"/>
      <c r="K17" s="26"/>
      <c r="L17" s="26"/>
      <c r="M17" s="26"/>
      <c r="N17" s="26"/>
      <c r="O17" s="7"/>
      <c r="P17" s="50"/>
      <c r="Q17" s="45"/>
      <c r="R17" s="46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13.5" customHeight="1">
      <c r="A18" s="1"/>
      <c r="B18" s="4"/>
      <c r="C18" s="4"/>
      <c r="D18" s="4"/>
      <c r="E18" s="47"/>
      <c r="F18" s="37"/>
      <c r="G18" s="38"/>
      <c r="H18" s="18"/>
      <c r="I18" s="31"/>
      <c r="J18" s="31"/>
      <c r="K18" s="31"/>
      <c r="L18" s="31"/>
      <c r="M18" s="31"/>
      <c r="N18" s="31"/>
      <c r="O18" s="19"/>
      <c r="P18" s="51"/>
      <c r="Q18" s="48"/>
      <c r="R18" s="46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13.5" customHeight="1">
      <c r="A19" s="1"/>
      <c r="B19" s="4"/>
      <c r="C19" s="4"/>
      <c r="D19" s="4"/>
      <c r="E19" s="47"/>
      <c r="F19" s="37"/>
      <c r="G19" s="38"/>
      <c r="H19" s="103">
        <f>H23/F21</f>
        <v>69</v>
      </c>
      <c r="I19" s="26"/>
      <c r="J19" s="7"/>
      <c r="K19" s="27" t="s">
        <v>47</v>
      </c>
      <c r="L19" s="26"/>
      <c r="M19" s="26"/>
      <c r="N19" s="26"/>
      <c r="O19" s="7"/>
      <c r="P19" s="39"/>
      <c r="Q19" s="46"/>
      <c r="R19" s="46"/>
      <c r="S19" s="29"/>
      <c r="T19" s="29"/>
      <c r="U19" s="29"/>
      <c r="V19" s="29"/>
      <c r="W19" s="29"/>
      <c r="X19" s="29"/>
      <c r="Y19" s="29"/>
      <c r="Z19" s="29"/>
      <c r="AA19" s="4"/>
      <c r="AB19" s="4"/>
      <c r="AC19" s="4"/>
      <c r="AD19" s="4"/>
    </row>
    <row r="20" ht="13.5" customHeight="1">
      <c r="A20" s="1"/>
      <c r="B20" s="4"/>
      <c r="C20" s="4"/>
      <c r="D20" s="4"/>
      <c r="E20" s="47"/>
      <c r="F20" s="18"/>
      <c r="G20" s="19"/>
      <c r="H20" s="18"/>
      <c r="I20" s="31"/>
      <c r="J20" s="19"/>
      <c r="K20" s="18"/>
      <c r="L20" s="31"/>
      <c r="M20" s="31"/>
      <c r="N20" s="31"/>
      <c r="O20" s="19"/>
      <c r="P20" s="39"/>
      <c r="Q20" s="46"/>
      <c r="R20" s="46"/>
      <c r="S20" s="29"/>
      <c r="T20" s="29"/>
      <c r="U20" s="29"/>
      <c r="V20" s="29"/>
      <c r="W20" s="29"/>
      <c r="X20" s="29"/>
      <c r="Y20" s="29"/>
      <c r="Z20" s="29"/>
      <c r="AA20" s="4"/>
      <c r="AB20" s="4"/>
      <c r="AC20" s="4"/>
      <c r="AD20" s="4"/>
    </row>
    <row r="21" ht="13.5" customHeight="1">
      <c r="A21" s="1"/>
      <c r="B21" s="4"/>
      <c r="C21" s="4"/>
      <c r="D21" s="4"/>
      <c r="E21" s="8"/>
      <c r="F21" s="104">
        <f>'SIMULAÇÃO CICLO 1'!$F$21</f>
        <v>0.4266666667</v>
      </c>
      <c r="G21" s="7"/>
      <c r="H21" s="35" t="s">
        <v>60</v>
      </c>
      <c r="I21" s="26"/>
      <c r="J21" s="26"/>
      <c r="K21" s="26"/>
      <c r="L21" s="26"/>
      <c r="M21" s="7"/>
      <c r="N21" s="50"/>
      <c r="O21" s="50"/>
      <c r="P21" s="50"/>
      <c r="Q21" s="50"/>
      <c r="R21" s="45"/>
      <c r="S21" s="29"/>
      <c r="T21" s="29"/>
      <c r="U21" s="29"/>
      <c r="V21" s="29"/>
      <c r="W21" s="29"/>
      <c r="X21" s="29"/>
      <c r="Y21" s="29"/>
      <c r="Z21" s="29"/>
      <c r="AA21" s="4"/>
      <c r="AB21" s="4"/>
      <c r="AC21" s="4"/>
      <c r="AD21" s="4"/>
    </row>
    <row r="22" ht="13.5" customHeight="1">
      <c r="A22" s="1"/>
      <c r="B22" s="4"/>
      <c r="C22" s="4"/>
      <c r="D22" s="4"/>
      <c r="E22" s="8"/>
      <c r="F22" s="37"/>
      <c r="G22" s="38"/>
      <c r="H22" s="18"/>
      <c r="I22" s="31"/>
      <c r="J22" s="31"/>
      <c r="K22" s="31"/>
      <c r="L22" s="31"/>
      <c r="M22" s="19"/>
      <c r="N22" s="51"/>
      <c r="O22" s="51"/>
      <c r="P22" s="51"/>
      <c r="Q22" s="51"/>
      <c r="R22" s="4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3.5" customHeight="1">
      <c r="A23" s="1"/>
      <c r="B23" s="4"/>
      <c r="C23" s="4"/>
      <c r="D23" s="4"/>
      <c r="E23" s="8"/>
      <c r="F23" s="37"/>
      <c r="G23" s="38"/>
      <c r="H23" s="105">
        <f>C7/C10</f>
        <v>29.44</v>
      </c>
      <c r="I23" s="26"/>
      <c r="J23" s="7"/>
      <c r="K23" s="27" t="s">
        <v>17</v>
      </c>
      <c r="L23" s="26"/>
      <c r="M23" s="7"/>
      <c r="N23" s="53"/>
      <c r="O23" s="54"/>
      <c r="P23" s="46"/>
      <c r="Q23" s="46"/>
      <c r="R23" s="5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3.5" customHeight="1">
      <c r="A24" s="1"/>
      <c r="B24" s="4"/>
      <c r="C24" s="4"/>
      <c r="D24" s="4"/>
      <c r="E24" s="8"/>
      <c r="F24" s="18"/>
      <c r="G24" s="19"/>
      <c r="H24" s="18"/>
      <c r="I24" s="31"/>
      <c r="J24" s="19"/>
      <c r="K24" s="18"/>
      <c r="L24" s="31"/>
      <c r="M24" s="19"/>
      <c r="N24" s="53"/>
      <c r="O24" s="54"/>
      <c r="P24" s="46"/>
      <c r="Q24" s="46"/>
      <c r="R24" s="5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3.5" customHeight="1">
      <c r="A25" s="1"/>
      <c r="B25" s="55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5"/>
      <c r="N25" s="33"/>
      <c r="O25" s="5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4"/>
      <c r="AB25" s="4"/>
      <c r="AC25" s="4"/>
      <c r="AD25" s="4"/>
    </row>
    <row r="26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ht="25.5" customHeight="1">
      <c r="A27" s="1"/>
      <c r="B27" s="29"/>
      <c r="C27" s="29"/>
      <c r="D27" s="29"/>
      <c r="E27" s="29"/>
      <c r="F27" s="106"/>
      <c r="G27" s="95"/>
      <c r="H27" s="96"/>
      <c r="I27" s="107" t="s">
        <v>49</v>
      </c>
      <c r="J27" s="107" t="s">
        <v>50</v>
      </c>
      <c r="K27" s="108" t="s">
        <v>51</v>
      </c>
      <c r="L27" s="96"/>
      <c r="M27" s="109" t="s">
        <v>52</v>
      </c>
      <c r="N27" s="96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ht="21.0" customHeight="1">
      <c r="A28" s="1"/>
      <c r="B28" s="29"/>
      <c r="C28" s="29"/>
      <c r="D28" s="29"/>
      <c r="E28" s="29"/>
      <c r="F28" s="108" t="s">
        <v>55</v>
      </c>
      <c r="G28" s="95"/>
      <c r="H28" s="96"/>
      <c r="I28" s="110">
        <f t="shared" ref="I28:I30" si="1">$H$23</f>
        <v>29.44</v>
      </c>
      <c r="J28" s="110">
        <f>I28+'SIMULAÇÃO CICLO 1'!J30</f>
        <v>48.64</v>
      </c>
      <c r="K28" s="111">
        <f t="shared" ref="K28:K30" si="2">$C$7</f>
        <v>147200</v>
      </c>
      <c r="L28" s="96"/>
      <c r="M28" s="112">
        <f>K28+'SIMULAÇÃO CICLO 1'!M30</f>
        <v>243200</v>
      </c>
      <c r="N28" s="96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ht="21.0" customHeight="1">
      <c r="A29" s="1"/>
      <c r="B29" s="29"/>
      <c r="C29" s="29"/>
      <c r="D29" s="29"/>
      <c r="E29" s="29"/>
      <c r="F29" s="113" t="s">
        <v>61</v>
      </c>
      <c r="G29" s="95"/>
      <c r="H29" s="96"/>
      <c r="I29" s="110">
        <f t="shared" si="1"/>
        <v>29.44</v>
      </c>
      <c r="J29" s="110">
        <f t="shared" ref="J29:J30" si="3">J28+I29</f>
        <v>78.08</v>
      </c>
      <c r="K29" s="111">
        <f t="shared" si="2"/>
        <v>147200</v>
      </c>
      <c r="L29" s="96"/>
      <c r="M29" s="112">
        <f t="shared" ref="M29:M30" si="4">M28+K29</f>
        <v>390400</v>
      </c>
      <c r="N29" s="96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21.0" customHeight="1">
      <c r="A30" s="1"/>
      <c r="B30" s="29"/>
      <c r="C30" s="29"/>
      <c r="D30" s="29"/>
      <c r="E30" s="29"/>
      <c r="F30" s="113" t="s">
        <v>62</v>
      </c>
      <c r="G30" s="95"/>
      <c r="H30" s="96"/>
      <c r="I30" s="110">
        <f t="shared" si="1"/>
        <v>29.44</v>
      </c>
      <c r="J30" s="110">
        <f t="shared" si="3"/>
        <v>107.52</v>
      </c>
      <c r="K30" s="111">
        <f t="shared" si="2"/>
        <v>147200</v>
      </c>
      <c r="L30" s="96"/>
      <c r="M30" s="112">
        <f t="shared" si="4"/>
        <v>537600</v>
      </c>
      <c r="N30" s="96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>
      <c r="A31" s="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>
      <c r="A33" s="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>
      <c r="A34" s="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>
      <c r="A35" s="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>
      <c r="A36" s="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>
      <c r="A37" s="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>
      <c r="A38" s="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>
      <c r="A39" s="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>
      <c r="A40" s="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>
      <c r="A41" s="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>
      <c r="A42" s="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>
      <c r="A43" s="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>
      <c r="A44" s="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>
      <c r="A45" s="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>
      <c r="A47" s="1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>
      <c r="A48" s="1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>
      <c r="A49" s="1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>
      <c r="A50" s="1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>
      <c r="A51" s="1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>
      <c r="A52" s="1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>
      <c r="A53" s="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>
      <c r="A54" s="1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>
      <c r="A55" s="1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>
      <c r="A56" s="1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>
      <c r="A57" s="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>
      <c r="A90" s="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>
      <c r="A91" s="1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>
      <c r="A92" s="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>
      <c r="A93" s="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>
      <c r="A94" s="1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>
      <c r="A95" s="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>
      <c r="A97" s="1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>
      <c r="A98" s="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>
      <c r="A99" s="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>
      <c r="A100" s="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>
      <c r="A101" s="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>
      <c r="A102" s="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>
      <c r="A103" s="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>
      <c r="A104" s="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>
      <c r="A105" s="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>
      <c r="A106" s="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>
      <c r="A107" s="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>
      <c r="A108" s="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>
      <c r="A109" s="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>
      <c r="A110" s="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>
      <c r="A111" s="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>
      <c r="A112" s="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>
      <c r="A113" s="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>
      <c r="A114" s="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>
      <c r="A115" s="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>
      <c r="A116" s="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>
      <c r="A117" s="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>
      <c r="A118" s="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>
      <c r="A119" s="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>
      <c r="A121" s="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>
      <c r="A122" s="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>
      <c r="A123" s="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>
      <c r="A124" s="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>
      <c r="A125" s="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>
      <c r="A126" s="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>
      <c r="A127" s="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>
      <c r="A128" s="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>
      <c r="A129" s="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>
      <c r="A130" s="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>
      <c r="A131" s="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>
      <c r="A132" s="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>
      <c r="A133" s="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>
      <c r="A134" s="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>
      <c r="A135" s="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>
      <c r="A138" s="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>
      <c r="A139" s="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>
      <c r="A140" s="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>
      <c r="A141" s="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>
      <c r="A142" s="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>
      <c r="A143" s="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>
      <c r="A145" s="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>
      <c r="A146" s="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>
      <c r="A147" s="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>
      <c r="A148" s="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>
      <c r="A149" s="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>
      <c r="A150" s="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>
      <c r="A151" s="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>
      <c r="A152" s="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>
      <c r="A153" s="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>
      <c r="A154" s="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>
      <c r="A155" s="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>
      <c r="A156" s="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>
      <c r="A157" s="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>
      <c r="A158" s="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>
      <c r="A159" s="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>
      <c r="A160" s="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>
      <c r="A161" s="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>
      <c r="A162" s="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>
      <c r="A163" s="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>
      <c r="A164" s="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>
      <c r="A165" s="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>
      <c r="A166" s="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>
      <c r="A167" s="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>
      <c r="A168" s="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>
      <c r="A169" s="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>
      <c r="A170" s="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>
      <c r="A171" s="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>
      <c r="A172" s="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>
      <c r="A173" s="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>
      <c r="A174" s="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>
      <c r="A175" s="1"/>
      <c r="B175" s="4"/>
      <c r="C175" s="4"/>
      <c r="D175" s="4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>
      <c r="A176" s="1"/>
      <c r="B176" s="4"/>
      <c r="C176" s="4"/>
      <c r="D176" s="4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>
      <c r="A177" s="1"/>
      <c r="B177" s="4"/>
      <c r="C177" s="4"/>
      <c r="D177" s="4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>
      <c r="A178" s="1"/>
      <c r="B178" s="4"/>
      <c r="C178" s="4"/>
      <c r="D178" s="4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>
      <c r="A179" s="1"/>
      <c r="B179" s="4"/>
      <c r="C179" s="4"/>
      <c r="D179" s="4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>
      <c r="A180" s="1"/>
      <c r="B180" s="4"/>
      <c r="C180" s="4"/>
      <c r="D180" s="4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>
      <c r="A181" s="1"/>
      <c r="B181" s="4"/>
      <c r="C181" s="4"/>
      <c r="D181" s="4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>
      <c r="A182" s="1"/>
      <c r="B182" s="4"/>
      <c r="C182" s="4"/>
      <c r="D182" s="4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>
      <c r="A183" s="1"/>
      <c r="B183" s="4"/>
      <c r="C183" s="4"/>
      <c r="D183" s="4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>
      <c r="A184" s="1"/>
      <c r="B184" s="4"/>
      <c r="C184" s="4"/>
      <c r="D184" s="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>
      <c r="A185" s="1"/>
      <c r="B185" s="4"/>
      <c r="C185" s="4"/>
      <c r="D185" s="4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>
      <c r="A186" s="1"/>
      <c r="B186" s="4"/>
      <c r="C186" s="4"/>
      <c r="D186" s="4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>
      <c r="A187" s="1"/>
      <c r="B187" s="4"/>
      <c r="C187" s="4"/>
      <c r="D187" s="4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>
      <c r="A188" s="1"/>
      <c r="B188" s="4"/>
      <c r="C188" s="4"/>
      <c r="D188" s="4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>
      <c r="A189" s="1"/>
      <c r="B189" s="4"/>
      <c r="C189" s="4"/>
      <c r="D189" s="4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>
      <c r="A190" s="1"/>
      <c r="B190" s="4"/>
      <c r="C190" s="4"/>
      <c r="D190" s="4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>
      <c r="A191" s="1"/>
      <c r="B191" s="4"/>
      <c r="C191" s="4"/>
      <c r="D191" s="4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>
      <c r="A192" s="1"/>
      <c r="B192" s="4"/>
      <c r="C192" s="4"/>
      <c r="D192" s="4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>
      <c r="A193" s="1"/>
      <c r="B193" s="4"/>
      <c r="C193" s="4"/>
      <c r="D193" s="4"/>
      <c r="E193" s="4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>
      <c r="A194" s="1"/>
      <c r="B194" s="4"/>
      <c r="C194" s="4"/>
      <c r="D194" s="4"/>
      <c r="E194" s="4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>
      <c r="A195" s="1"/>
      <c r="B195" s="4"/>
      <c r="C195" s="4"/>
      <c r="D195" s="4"/>
      <c r="E195" s="4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>
      <c r="A196" s="1"/>
      <c r="B196" s="4"/>
      <c r="C196" s="4"/>
      <c r="D196" s="4"/>
      <c r="E196" s="4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</sheetData>
  <mergeCells count="50">
    <mergeCell ref="E11:E12"/>
    <mergeCell ref="H11:J12"/>
    <mergeCell ref="K11:Q12"/>
    <mergeCell ref="H13:P14"/>
    <mergeCell ref="F13:G16"/>
    <mergeCell ref="E15:E16"/>
    <mergeCell ref="H15:J16"/>
    <mergeCell ref="K15:P16"/>
    <mergeCell ref="H17:O18"/>
    <mergeCell ref="H19:J20"/>
    <mergeCell ref="K19:O20"/>
    <mergeCell ref="L4:L5"/>
    <mergeCell ref="M4:M5"/>
    <mergeCell ref="O4:O5"/>
    <mergeCell ref="P4:P5"/>
    <mergeCell ref="K7:R8"/>
    <mergeCell ref="H9:Q10"/>
    <mergeCell ref="B2:R2"/>
    <mergeCell ref="C4:D5"/>
    <mergeCell ref="F4:F5"/>
    <mergeCell ref="G4:G5"/>
    <mergeCell ref="I4:I5"/>
    <mergeCell ref="J4:J5"/>
    <mergeCell ref="Q4:R5"/>
    <mergeCell ref="B10:B11"/>
    <mergeCell ref="C10:D11"/>
    <mergeCell ref="B4:B5"/>
    <mergeCell ref="B7:B8"/>
    <mergeCell ref="C7:D8"/>
    <mergeCell ref="E7:E8"/>
    <mergeCell ref="F7:G8"/>
    <mergeCell ref="H7:J8"/>
    <mergeCell ref="F9:G12"/>
    <mergeCell ref="F17:G20"/>
    <mergeCell ref="F21:G24"/>
    <mergeCell ref="F27:H27"/>
    <mergeCell ref="F28:H28"/>
    <mergeCell ref="F29:H29"/>
    <mergeCell ref="F30:H30"/>
    <mergeCell ref="K29:L29"/>
    <mergeCell ref="M29:N29"/>
    <mergeCell ref="K30:L30"/>
    <mergeCell ref="M30:N30"/>
    <mergeCell ref="H21:M22"/>
    <mergeCell ref="H23:J24"/>
    <mergeCell ref="K23:M24"/>
    <mergeCell ref="K27:L27"/>
    <mergeCell ref="M27:N27"/>
    <mergeCell ref="K28:L28"/>
    <mergeCell ref="M28:N2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.89"/>
    <col customWidth="1" min="2" max="2" width="21.56"/>
    <col customWidth="1" min="3" max="4" width="9.0"/>
    <col customWidth="1" min="5" max="5" width="2.89"/>
    <col customWidth="1" min="8" max="8" width="2.11"/>
    <col customWidth="1" min="9" max="9" width="11.67"/>
    <col customWidth="1" min="10" max="10" width="12.0"/>
    <col customWidth="1" min="11" max="11" width="1.56"/>
    <col customWidth="1" min="12" max="12" width="11.78"/>
    <col customWidth="1" min="13" max="13" width="11.33"/>
    <col customWidth="1" min="14" max="14" width="1.56"/>
    <col customWidth="1" min="15" max="18" width="9.78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42.0" customHeight="1">
      <c r="A2" s="1"/>
      <c r="B2" s="97" t="s">
        <v>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3.5" customHeight="1">
      <c r="A4" s="1"/>
      <c r="B4" s="5" t="s">
        <v>6</v>
      </c>
      <c r="C4" s="98">
        <f>'FLUXO DE CAIXA PROJETADO'!B14</f>
        <v>35420</v>
      </c>
      <c r="D4" s="7"/>
      <c r="E4" s="8"/>
      <c r="F4" s="9" t="s">
        <v>2</v>
      </c>
      <c r="G4" s="99">
        <f>C4/H7</f>
        <v>25</v>
      </c>
      <c r="H4" s="11"/>
      <c r="I4" s="9" t="s">
        <v>3</v>
      </c>
      <c r="J4" s="99">
        <f>C4/H23</f>
        <v>312.5</v>
      </c>
      <c r="K4" s="13"/>
      <c r="L4" s="14" t="s">
        <v>4</v>
      </c>
      <c r="M4" s="100">
        <f>C7/C4</f>
        <v>16</v>
      </c>
      <c r="N4" s="115"/>
      <c r="O4" s="9" t="s">
        <v>41</v>
      </c>
      <c r="P4" s="101">
        <f>H23/H7</f>
        <v>0.08</v>
      </c>
      <c r="Q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3.5" customHeight="1">
      <c r="A5" s="1"/>
      <c r="B5" s="17"/>
      <c r="C5" s="18"/>
      <c r="D5" s="19"/>
      <c r="E5" s="8"/>
      <c r="F5" s="17"/>
      <c r="G5" s="17"/>
      <c r="H5" s="11"/>
      <c r="I5" s="17"/>
      <c r="J5" s="17"/>
      <c r="K5" s="13"/>
      <c r="L5" s="17"/>
      <c r="M5" s="17"/>
      <c r="N5" s="115"/>
      <c r="O5" s="17"/>
      <c r="P5" s="1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3.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  <c r="Q6" s="2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3.5" customHeight="1">
      <c r="A7" s="1"/>
      <c r="B7" s="5" t="s">
        <v>42</v>
      </c>
      <c r="C7" s="102">
        <f>'FLUXO DE CAIXA PROJETADO'!E12</f>
        <v>566720</v>
      </c>
      <c r="D7" s="7"/>
      <c r="E7" s="23"/>
      <c r="F7" s="24" t="s">
        <v>7</v>
      </c>
      <c r="G7" s="7"/>
      <c r="H7" s="103">
        <f>H11/F9</f>
        <v>1416.8</v>
      </c>
      <c r="I7" s="26"/>
      <c r="J7" s="7"/>
      <c r="K7" s="27" t="s">
        <v>8</v>
      </c>
      <c r="L7" s="26"/>
      <c r="M7" s="26"/>
      <c r="N7" s="26"/>
      <c r="O7" s="26"/>
      <c r="P7" s="26"/>
      <c r="Q7" s="26"/>
      <c r="R7" s="7"/>
      <c r="S7" s="28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13.5" customHeight="1">
      <c r="A8" s="1"/>
      <c r="B8" s="17"/>
      <c r="C8" s="18"/>
      <c r="D8" s="19"/>
      <c r="E8" s="30"/>
      <c r="F8" s="18"/>
      <c r="G8" s="19"/>
      <c r="H8" s="18"/>
      <c r="I8" s="31"/>
      <c r="J8" s="19"/>
      <c r="K8" s="18"/>
      <c r="L8" s="31"/>
      <c r="M8" s="31"/>
      <c r="N8" s="31"/>
      <c r="O8" s="31"/>
      <c r="P8" s="31"/>
      <c r="Q8" s="31"/>
      <c r="R8" s="1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3.5" customHeight="1">
      <c r="A9" s="32"/>
      <c r="B9" s="21"/>
      <c r="C9" s="21"/>
      <c r="D9" s="21"/>
      <c r="E9" s="33"/>
      <c r="F9" s="104">
        <f>'SIMULAÇÃO CICLO 1'!$F$9</f>
        <v>0.8125</v>
      </c>
      <c r="G9" s="7"/>
      <c r="H9" s="35" t="s">
        <v>64</v>
      </c>
      <c r="I9" s="26"/>
      <c r="J9" s="26"/>
      <c r="K9" s="26"/>
      <c r="L9" s="26"/>
      <c r="M9" s="26"/>
      <c r="N9" s="26"/>
      <c r="O9" s="26"/>
      <c r="P9" s="26"/>
      <c r="Q9" s="7"/>
      <c r="R9" s="3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13.5" customHeight="1">
      <c r="A10" s="32"/>
      <c r="B10" s="5" t="s">
        <v>44</v>
      </c>
      <c r="C10" s="98">
        <f>'SIMULAÇÃO CICLO 1'!C10</f>
        <v>5000</v>
      </c>
      <c r="D10" s="7"/>
      <c r="E10" s="23"/>
      <c r="F10" s="37"/>
      <c r="G10" s="38"/>
      <c r="H10" s="18"/>
      <c r="I10" s="31"/>
      <c r="J10" s="31"/>
      <c r="K10" s="31"/>
      <c r="L10" s="31"/>
      <c r="M10" s="31"/>
      <c r="N10" s="31"/>
      <c r="O10" s="31"/>
      <c r="P10" s="31"/>
      <c r="Q10" s="19"/>
      <c r="R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13.5" customHeight="1">
      <c r="A11" s="40"/>
      <c r="B11" s="17"/>
      <c r="C11" s="18"/>
      <c r="D11" s="19"/>
      <c r="E11" s="23"/>
      <c r="F11" s="37"/>
      <c r="G11" s="38"/>
      <c r="H11" s="103">
        <f>H15/F13</f>
        <v>1151.15</v>
      </c>
      <c r="I11" s="26"/>
      <c r="J11" s="7"/>
      <c r="K11" s="41" t="s">
        <v>11</v>
      </c>
      <c r="L11" s="26"/>
      <c r="M11" s="26"/>
      <c r="N11" s="26"/>
      <c r="O11" s="26"/>
      <c r="P11" s="26"/>
      <c r="Q11" s="7"/>
      <c r="R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3.5" customHeight="1">
      <c r="A12" s="32"/>
      <c r="B12" s="4"/>
      <c r="C12" s="4"/>
      <c r="D12" s="4"/>
      <c r="E12" s="30"/>
      <c r="F12" s="18"/>
      <c r="G12" s="19"/>
      <c r="H12" s="18"/>
      <c r="I12" s="31"/>
      <c r="J12" s="19"/>
      <c r="K12" s="18"/>
      <c r="L12" s="31"/>
      <c r="M12" s="31"/>
      <c r="N12" s="31"/>
      <c r="O12" s="31"/>
      <c r="P12" s="31"/>
      <c r="Q12" s="19"/>
      <c r="R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13.5" customHeight="1">
      <c r="A13" s="43"/>
      <c r="B13" s="4"/>
      <c r="C13" s="4"/>
      <c r="D13" s="4"/>
      <c r="E13" s="44"/>
      <c r="F13" s="104">
        <f>'SIMULAÇÃO CICLO 1'!$F$13</f>
        <v>0.4307692308</v>
      </c>
      <c r="G13" s="7"/>
      <c r="H13" s="35" t="s">
        <v>65</v>
      </c>
      <c r="I13" s="26"/>
      <c r="J13" s="26"/>
      <c r="K13" s="26"/>
      <c r="L13" s="26"/>
      <c r="M13" s="26"/>
      <c r="N13" s="26"/>
      <c r="O13" s="26"/>
      <c r="P13" s="7"/>
      <c r="Q13" s="45"/>
      <c r="R13" s="46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13.5" customHeight="1">
      <c r="A14" s="32"/>
      <c r="B14" s="4"/>
      <c r="C14" s="4"/>
      <c r="D14" s="4"/>
      <c r="E14" s="47"/>
      <c r="F14" s="37"/>
      <c r="G14" s="38"/>
      <c r="H14" s="18"/>
      <c r="I14" s="31"/>
      <c r="J14" s="31"/>
      <c r="K14" s="31"/>
      <c r="L14" s="31"/>
      <c r="M14" s="31"/>
      <c r="N14" s="31"/>
      <c r="O14" s="31"/>
      <c r="P14" s="19"/>
      <c r="Q14" s="48"/>
      <c r="R14" s="46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13.5" customHeight="1">
      <c r="A15" s="32"/>
      <c r="B15" s="4"/>
      <c r="C15" s="4"/>
      <c r="D15" s="4"/>
      <c r="E15" s="23"/>
      <c r="F15" s="37"/>
      <c r="G15" s="38"/>
      <c r="H15" s="103">
        <f>H19/F17</f>
        <v>495.88</v>
      </c>
      <c r="I15" s="26"/>
      <c r="J15" s="7"/>
      <c r="K15" s="41" t="s">
        <v>13</v>
      </c>
      <c r="L15" s="26"/>
      <c r="M15" s="26"/>
      <c r="N15" s="26"/>
      <c r="O15" s="26"/>
      <c r="P15" s="7"/>
      <c r="Q15" s="39"/>
      <c r="R15" s="46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3.5" customHeight="1">
      <c r="A16" s="32"/>
      <c r="B16" s="4"/>
      <c r="C16" s="4"/>
      <c r="D16" s="4"/>
      <c r="E16" s="30"/>
      <c r="F16" s="18"/>
      <c r="G16" s="19"/>
      <c r="H16" s="18"/>
      <c r="I16" s="31"/>
      <c r="J16" s="19"/>
      <c r="K16" s="18"/>
      <c r="L16" s="31"/>
      <c r="M16" s="31"/>
      <c r="N16" s="31"/>
      <c r="O16" s="31"/>
      <c r="P16" s="19"/>
      <c r="Q16" s="39"/>
      <c r="R16" s="46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13.5" customHeight="1">
      <c r="A17" s="43"/>
      <c r="B17" s="4"/>
      <c r="C17" s="4"/>
      <c r="D17" s="4"/>
      <c r="E17" s="47"/>
      <c r="F17" s="104">
        <f>'SIMULAÇÃO CICLO 1'!$F$17</f>
        <v>0.5357142857</v>
      </c>
      <c r="G17" s="7"/>
      <c r="H17" s="35" t="s">
        <v>66</v>
      </c>
      <c r="I17" s="26"/>
      <c r="J17" s="26"/>
      <c r="K17" s="26"/>
      <c r="L17" s="26"/>
      <c r="M17" s="26"/>
      <c r="N17" s="26"/>
      <c r="O17" s="7"/>
      <c r="P17" s="50"/>
      <c r="Q17" s="45"/>
      <c r="R17" s="46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13.5" customHeight="1">
      <c r="A18" s="1"/>
      <c r="B18" s="4"/>
      <c r="C18" s="4"/>
      <c r="D18" s="4"/>
      <c r="E18" s="47"/>
      <c r="F18" s="37"/>
      <c r="G18" s="38"/>
      <c r="H18" s="18"/>
      <c r="I18" s="31"/>
      <c r="J18" s="31"/>
      <c r="K18" s="31"/>
      <c r="L18" s="31"/>
      <c r="M18" s="31"/>
      <c r="N18" s="31"/>
      <c r="O18" s="19"/>
      <c r="P18" s="51"/>
      <c r="Q18" s="48"/>
      <c r="R18" s="46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13.5" customHeight="1">
      <c r="A19" s="1"/>
      <c r="B19" s="4"/>
      <c r="C19" s="4"/>
      <c r="D19" s="4"/>
      <c r="E19" s="47"/>
      <c r="F19" s="37"/>
      <c r="G19" s="38"/>
      <c r="H19" s="103">
        <f>H23/F21</f>
        <v>265.65</v>
      </c>
      <c r="I19" s="26"/>
      <c r="J19" s="7"/>
      <c r="K19" s="27" t="s">
        <v>47</v>
      </c>
      <c r="L19" s="26"/>
      <c r="M19" s="26"/>
      <c r="N19" s="26"/>
      <c r="O19" s="7"/>
      <c r="P19" s="39"/>
      <c r="Q19" s="46"/>
      <c r="R19" s="46"/>
      <c r="S19" s="29"/>
      <c r="T19" s="29"/>
      <c r="U19" s="29"/>
      <c r="V19" s="29"/>
      <c r="W19" s="29"/>
      <c r="X19" s="29"/>
      <c r="Y19" s="29"/>
      <c r="Z19" s="29"/>
      <c r="AA19" s="4"/>
      <c r="AB19" s="4"/>
      <c r="AC19" s="4"/>
      <c r="AD19" s="4"/>
    </row>
    <row r="20" ht="13.5" customHeight="1">
      <c r="A20" s="1"/>
      <c r="B20" s="4"/>
      <c r="C20" s="4"/>
      <c r="D20" s="4"/>
      <c r="E20" s="47"/>
      <c r="F20" s="18"/>
      <c r="G20" s="19"/>
      <c r="H20" s="18"/>
      <c r="I20" s="31"/>
      <c r="J20" s="19"/>
      <c r="K20" s="18"/>
      <c r="L20" s="31"/>
      <c r="M20" s="31"/>
      <c r="N20" s="31"/>
      <c r="O20" s="19"/>
      <c r="P20" s="39"/>
      <c r="Q20" s="46"/>
      <c r="R20" s="46"/>
      <c r="S20" s="29"/>
      <c r="T20" s="29"/>
      <c r="U20" s="29"/>
      <c r="V20" s="29"/>
      <c r="W20" s="29"/>
      <c r="X20" s="29"/>
      <c r="Y20" s="29"/>
      <c r="Z20" s="29"/>
      <c r="AA20" s="4"/>
      <c r="AB20" s="4"/>
      <c r="AC20" s="4"/>
      <c r="AD20" s="4"/>
    </row>
    <row r="21" ht="13.5" customHeight="1">
      <c r="A21" s="1"/>
      <c r="B21" s="4"/>
      <c r="C21" s="4"/>
      <c r="D21" s="4"/>
      <c r="E21" s="8"/>
      <c r="F21" s="104">
        <f>'SIMULAÇÃO CICLO 1'!$F$21</f>
        <v>0.4266666667</v>
      </c>
      <c r="G21" s="7"/>
      <c r="H21" s="35" t="s">
        <v>67</v>
      </c>
      <c r="I21" s="26"/>
      <c r="J21" s="26"/>
      <c r="K21" s="26"/>
      <c r="L21" s="26"/>
      <c r="M21" s="7"/>
      <c r="N21" s="50"/>
      <c r="O21" s="50"/>
      <c r="P21" s="50"/>
      <c r="Q21" s="50"/>
      <c r="R21" s="45"/>
      <c r="S21" s="29"/>
      <c r="T21" s="29"/>
      <c r="U21" s="29"/>
      <c r="V21" s="29"/>
      <c r="W21" s="29"/>
      <c r="X21" s="29"/>
      <c r="Y21" s="29"/>
      <c r="Z21" s="29"/>
      <c r="AA21" s="4"/>
      <c r="AB21" s="4"/>
      <c r="AC21" s="4"/>
      <c r="AD21" s="4"/>
    </row>
    <row r="22" ht="13.5" customHeight="1">
      <c r="A22" s="1"/>
      <c r="B22" s="4"/>
      <c r="C22" s="4"/>
      <c r="D22" s="4"/>
      <c r="E22" s="8"/>
      <c r="F22" s="37"/>
      <c r="G22" s="38"/>
      <c r="H22" s="18"/>
      <c r="I22" s="31"/>
      <c r="J22" s="31"/>
      <c r="K22" s="31"/>
      <c r="L22" s="31"/>
      <c r="M22" s="19"/>
      <c r="N22" s="51"/>
      <c r="O22" s="51"/>
      <c r="P22" s="51"/>
      <c r="Q22" s="51"/>
      <c r="R22" s="4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3.5" customHeight="1">
      <c r="A23" s="1"/>
      <c r="B23" s="4"/>
      <c r="C23" s="4"/>
      <c r="D23" s="4"/>
      <c r="E23" s="8"/>
      <c r="F23" s="37"/>
      <c r="G23" s="38"/>
      <c r="H23" s="105">
        <f>C7/C10</f>
        <v>113.344</v>
      </c>
      <c r="I23" s="26"/>
      <c r="J23" s="7"/>
      <c r="K23" s="27" t="s">
        <v>17</v>
      </c>
      <c r="L23" s="26"/>
      <c r="M23" s="7"/>
      <c r="N23" s="53"/>
      <c r="O23" s="54"/>
      <c r="P23" s="46"/>
      <c r="Q23" s="46"/>
      <c r="R23" s="5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3.5" customHeight="1">
      <c r="A24" s="1"/>
      <c r="B24" s="4"/>
      <c r="C24" s="4"/>
      <c r="D24" s="4"/>
      <c r="E24" s="8"/>
      <c r="F24" s="18"/>
      <c r="G24" s="19"/>
      <c r="H24" s="18"/>
      <c r="I24" s="31"/>
      <c r="J24" s="19"/>
      <c r="K24" s="18"/>
      <c r="L24" s="31"/>
      <c r="M24" s="19"/>
      <c r="N24" s="53"/>
      <c r="O24" s="54"/>
      <c r="P24" s="46"/>
      <c r="Q24" s="46"/>
      <c r="R24" s="5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3.5" customHeight="1">
      <c r="A25" s="1"/>
      <c r="B25" s="55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5"/>
      <c r="N25" s="33"/>
      <c r="O25" s="5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4"/>
      <c r="AB25" s="4"/>
      <c r="AC25" s="4"/>
      <c r="AD25" s="4"/>
    </row>
    <row r="26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ht="25.5" customHeight="1">
      <c r="A27" s="1"/>
      <c r="B27" s="29"/>
      <c r="C27" s="29"/>
      <c r="D27" s="29"/>
      <c r="E27" s="29"/>
      <c r="F27" s="106"/>
      <c r="G27" s="95"/>
      <c r="H27" s="96"/>
      <c r="I27" s="107" t="s">
        <v>49</v>
      </c>
      <c r="J27" s="107" t="s">
        <v>50</v>
      </c>
      <c r="K27" s="108" t="s">
        <v>51</v>
      </c>
      <c r="L27" s="96"/>
      <c r="M27" s="109" t="s">
        <v>52</v>
      </c>
      <c r="N27" s="96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ht="21.0" customHeight="1">
      <c r="A28" s="1"/>
      <c r="B28" s="29"/>
      <c r="C28" s="29"/>
      <c r="D28" s="29"/>
      <c r="E28" s="29"/>
      <c r="F28" s="108" t="s">
        <v>68</v>
      </c>
      <c r="G28" s="95"/>
      <c r="H28" s="96"/>
      <c r="I28" s="110">
        <f t="shared" ref="I28:I30" si="1">$H$23</f>
        <v>113.344</v>
      </c>
      <c r="J28" s="110">
        <f>I28+'SIMULAÇÃO CICLO 2'!J30</f>
        <v>220.864</v>
      </c>
      <c r="K28" s="111">
        <f t="shared" ref="K28:K30" si="2">$C$7</f>
        <v>566720</v>
      </c>
      <c r="L28" s="96"/>
      <c r="M28" s="112">
        <f>K28+'SIMULAÇÃO CICLO 2'!M30</f>
        <v>1104320</v>
      </c>
      <c r="N28" s="96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ht="21.0" customHeight="1">
      <c r="A29" s="1"/>
      <c r="B29" s="29"/>
      <c r="C29" s="29"/>
      <c r="D29" s="29"/>
      <c r="E29" s="29"/>
      <c r="F29" s="113" t="s">
        <v>69</v>
      </c>
      <c r="G29" s="95"/>
      <c r="H29" s="96"/>
      <c r="I29" s="110">
        <f t="shared" si="1"/>
        <v>113.344</v>
      </c>
      <c r="J29" s="110">
        <f t="shared" ref="J29:J30" si="3">J28+I29</f>
        <v>334.208</v>
      </c>
      <c r="K29" s="111">
        <f t="shared" si="2"/>
        <v>566720</v>
      </c>
      <c r="L29" s="96"/>
      <c r="M29" s="112">
        <f t="shared" ref="M29:M30" si="4">M28+K29</f>
        <v>1671040</v>
      </c>
      <c r="N29" s="96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21.0" customHeight="1">
      <c r="A30" s="1"/>
      <c r="B30" s="29"/>
      <c r="C30" s="29"/>
      <c r="D30" s="29"/>
      <c r="E30" s="29"/>
      <c r="F30" s="113" t="s">
        <v>70</v>
      </c>
      <c r="G30" s="95"/>
      <c r="H30" s="96"/>
      <c r="I30" s="110">
        <f t="shared" si="1"/>
        <v>113.344</v>
      </c>
      <c r="J30" s="110">
        <f t="shared" si="3"/>
        <v>447.552</v>
      </c>
      <c r="K30" s="111">
        <f t="shared" si="2"/>
        <v>566720</v>
      </c>
      <c r="L30" s="96"/>
      <c r="M30" s="112">
        <f t="shared" si="4"/>
        <v>2237760</v>
      </c>
      <c r="N30" s="96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>
      <c r="A31" s="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>
      <c r="A33" s="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>
      <c r="A34" s="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>
      <c r="A35" s="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>
      <c r="A36" s="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>
      <c r="A37" s="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>
      <c r="A38" s="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>
      <c r="A39" s="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>
      <c r="A40" s="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>
      <c r="A41" s="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>
      <c r="A42" s="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>
      <c r="A43" s="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>
      <c r="A44" s="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>
      <c r="A45" s="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>
      <c r="A47" s="1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>
      <c r="A48" s="1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>
      <c r="A49" s="1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>
      <c r="A50" s="1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>
      <c r="A51" s="1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>
      <c r="A52" s="1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>
      <c r="A53" s="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>
      <c r="A54" s="1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>
      <c r="A55" s="1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>
      <c r="A56" s="1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>
      <c r="A57" s="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>
      <c r="A90" s="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>
      <c r="A91" s="1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>
      <c r="A92" s="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>
      <c r="A93" s="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>
      <c r="A94" s="1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>
      <c r="A95" s="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>
      <c r="A97" s="1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>
      <c r="A98" s="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>
      <c r="A99" s="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>
      <c r="A100" s="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>
      <c r="A101" s="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>
      <c r="A102" s="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>
      <c r="A103" s="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>
      <c r="A104" s="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>
      <c r="A105" s="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>
      <c r="A106" s="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>
      <c r="A107" s="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>
      <c r="A108" s="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>
      <c r="A109" s="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>
      <c r="A110" s="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>
      <c r="A111" s="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>
      <c r="A112" s="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>
      <c r="A113" s="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>
      <c r="A114" s="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>
      <c r="A115" s="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>
      <c r="A116" s="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>
      <c r="A117" s="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>
      <c r="A118" s="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>
      <c r="A119" s="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>
      <c r="A121" s="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>
      <c r="A122" s="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>
      <c r="A123" s="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>
      <c r="A124" s="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>
      <c r="A125" s="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>
      <c r="A126" s="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>
      <c r="A127" s="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>
      <c r="A128" s="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>
      <c r="A129" s="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>
      <c r="A130" s="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>
      <c r="A131" s="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>
      <c r="A132" s="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>
      <c r="A133" s="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>
      <c r="A134" s="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>
      <c r="A135" s="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>
      <c r="A138" s="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>
      <c r="A139" s="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>
      <c r="A140" s="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>
      <c r="A141" s="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>
      <c r="A142" s="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>
      <c r="A143" s="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>
      <c r="A145" s="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>
      <c r="A146" s="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>
      <c r="A147" s="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>
      <c r="A148" s="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>
      <c r="A149" s="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>
      <c r="A150" s="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>
      <c r="A151" s="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>
      <c r="A152" s="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>
      <c r="A153" s="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>
      <c r="A154" s="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>
      <c r="A155" s="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>
      <c r="A156" s="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>
      <c r="A157" s="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>
      <c r="A158" s="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>
      <c r="A159" s="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>
      <c r="A160" s="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>
      <c r="A161" s="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>
      <c r="A162" s="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>
      <c r="A163" s="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>
      <c r="A164" s="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>
      <c r="A165" s="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>
      <c r="A166" s="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>
      <c r="A167" s="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>
      <c r="A168" s="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>
      <c r="A169" s="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>
      <c r="A170" s="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>
      <c r="A171" s="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>
      <c r="A172" s="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>
      <c r="A173" s="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>
      <c r="A174" s="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>
      <c r="A175" s="1"/>
      <c r="B175" s="4"/>
      <c r="C175" s="4"/>
      <c r="D175" s="4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>
      <c r="A176" s="1"/>
      <c r="B176" s="4"/>
      <c r="C176" s="4"/>
      <c r="D176" s="4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>
      <c r="A177" s="1"/>
      <c r="B177" s="4"/>
      <c r="C177" s="4"/>
      <c r="D177" s="4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>
      <c r="A178" s="1"/>
      <c r="B178" s="4"/>
      <c r="C178" s="4"/>
      <c r="D178" s="4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>
      <c r="A179" s="1"/>
      <c r="B179" s="4"/>
      <c r="C179" s="4"/>
      <c r="D179" s="4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>
      <c r="A180" s="1"/>
      <c r="B180" s="4"/>
      <c r="C180" s="4"/>
      <c r="D180" s="4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>
      <c r="A181" s="1"/>
      <c r="B181" s="4"/>
      <c r="C181" s="4"/>
      <c r="D181" s="4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>
      <c r="A182" s="1"/>
      <c r="B182" s="4"/>
      <c r="C182" s="4"/>
      <c r="D182" s="4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>
      <c r="A183" s="1"/>
      <c r="B183" s="4"/>
      <c r="C183" s="4"/>
      <c r="D183" s="4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>
      <c r="A184" s="1"/>
      <c r="B184" s="4"/>
      <c r="C184" s="4"/>
      <c r="D184" s="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>
      <c r="A185" s="1"/>
      <c r="B185" s="4"/>
      <c r="C185" s="4"/>
      <c r="D185" s="4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>
      <c r="A186" s="1"/>
      <c r="B186" s="4"/>
      <c r="C186" s="4"/>
      <c r="D186" s="4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>
      <c r="A187" s="1"/>
      <c r="B187" s="4"/>
      <c r="C187" s="4"/>
      <c r="D187" s="4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>
      <c r="A188" s="1"/>
      <c r="B188" s="4"/>
      <c r="C188" s="4"/>
      <c r="D188" s="4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>
      <c r="A189" s="1"/>
      <c r="B189" s="4"/>
      <c r="C189" s="4"/>
      <c r="D189" s="4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>
      <c r="A190" s="1"/>
      <c r="B190" s="4"/>
      <c r="C190" s="4"/>
      <c r="D190" s="4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>
      <c r="A191" s="1"/>
      <c r="B191" s="4"/>
      <c r="C191" s="4"/>
      <c r="D191" s="4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>
      <c r="A192" s="1"/>
      <c r="B192" s="4"/>
      <c r="C192" s="4"/>
      <c r="D192" s="4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>
      <c r="A193" s="1"/>
      <c r="B193" s="4"/>
      <c r="C193" s="4"/>
      <c r="D193" s="4"/>
      <c r="E193" s="4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>
      <c r="A194" s="1"/>
      <c r="B194" s="4"/>
      <c r="C194" s="4"/>
      <c r="D194" s="4"/>
      <c r="E194" s="4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>
      <c r="A195" s="1"/>
      <c r="B195" s="4"/>
      <c r="C195" s="4"/>
      <c r="D195" s="4"/>
      <c r="E195" s="4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>
      <c r="A196" s="1"/>
      <c r="B196" s="4"/>
      <c r="C196" s="4"/>
      <c r="D196" s="4"/>
      <c r="E196" s="4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</sheetData>
  <mergeCells count="50">
    <mergeCell ref="E11:E12"/>
    <mergeCell ref="H11:J12"/>
    <mergeCell ref="K11:Q12"/>
    <mergeCell ref="H13:P14"/>
    <mergeCell ref="F13:G16"/>
    <mergeCell ref="E15:E16"/>
    <mergeCell ref="H15:J16"/>
    <mergeCell ref="K15:P16"/>
    <mergeCell ref="H17:O18"/>
    <mergeCell ref="H19:J20"/>
    <mergeCell ref="K19:O20"/>
    <mergeCell ref="L4:L5"/>
    <mergeCell ref="M4:M5"/>
    <mergeCell ref="O4:O5"/>
    <mergeCell ref="P4:P5"/>
    <mergeCell ref="K7:R8"/>
    <mergeCell ref="H9:Q10"/>
    <mergeCell ref="B2:R2"/>
    <mergeCell ref="C4:D5"/>
    <mergeCell ref="F4:F5"/>
    <mergeCell ref="G4:G5"/>
    <mergeCell ref="I4:I5"/>
    <mergeCell ref="J4:J5"/>
    <mergeCell ref="Q4:R5"/>
    <mergeCell ref="B10:B11"/>
    <mergeCell ref="C10:D11"/>
    <mergeCell ref="B4:B5"/>
    <mergeCell ref="B7:B8"/>
    <mergeCell ref="C7:D8"/>
    <mergeCell ref="E7:E8"/>
    <mergeCell ref="F7:G8"/>
    <mergeCell ref="H7:J8"/>
    <mergeCell ref="F9:G12"/>
    <mergeCell ref="F17:G20"/>
    <mergeCell ref="F21:G24"/>
    <mergeCell ref="F27:H27"/>
    <mergeCell ref="F28:H28"/>
    <mergeCell ref="F29:H29"/>
    <mergeCell ref="F30:H30"/>
    <mergeCell ref="K29:L29"/>
    <mergeCell ref="M29:N29"/>
    <mergeCell ref="K30:L30"/>
    <mergeCell ref="M30:N30"/>
    <mergeCell ref="H21:M22"/>
    <mergeCell ref="H23:J24"/>
    <mergeCell ref="K23:M24"/>
    <mergeCell ref="K27:L27"/>
    <mergeCell ref="M27:N27"/>
    <mergeCell ref="K28:L28"/>
    <mergeCell ref="M28:N28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.89"/>
    <col customWidth="1" min="2" max="2" width="21.56"/>
    <col customWidth="1" min="3" max="4" width="9.0"/>
    <col customWidth="1" min="5" max="5" width="2.89"/>
    <col customWidth="1" min="8" max="8" width="2.11"/>
    <col customWidth="1" min="9" max="9" width="11.67"/>
    <col customWidth="1" min="10" max="10" width="12.0"/>
    <col customWidth="1" min="11" max="11" width="1.56"/>
    <col customWidth="1" min="12" max="12" width="11.78"/>
    <col customWidth="1" min="13" max="13" width="11.33"/>
    <col customWidth="1" min="14" max="14" width="1.56"/>
    <col customWidth="1" min="15" max="18" width="9.78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42.0" customHeight="1">
      <c r="A2" s="1"/>
      <c r="B2" s="97" t="s">
        <v>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3.5" customHeight="1">
      <c r="A4" s="1"/>
      <c r="B4" s="5" t="s">
        <v>6</v>
      </c>
      <c r="C4" s="98">
        <f>'FLUXO DE CAIXA PROJETADO'!B18</f>
        <v>104995</v>
      </c>
      <c r="D4" s="7"/>
      <c r="E4" s="8"/>
      <c r="F4" s="9" t="s">
        <v>2</v>
      </c>
      <c r="G4" s="99">
        <f>C4/H7</f>
        <v>25</v>
      </c>
      <c r="H4" s="11"/>
      <c r="I4" s="9" t="s">
        <v>3</v>
      </c>
      <c r="J4" s="99">
        <f>C4/H23</f>
        <v>312.5</v>
      </c>
      <c r="K4" s="13"/>
      <c r="L4" s="14" t="s">
        <v>4</v>
      </c>
      <c r="M4" s="100">
        <f>C7/C4</f>
        <v>16</v>
      </c>
      <c r="N4" s="115"/>
      <c r="O4" s="9" t="s">
        <v>41</v>
      </c>
      <c r="P4" s="101">
        <f>H23/H7</f>
        <v>0.08</v>
      </c>
      <c r="Q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3.5" customHeight="1">
      <c r="A5" s="1"/>
      <c r="B5" s="17"/>
      <c r="C5" s="18"/>
      <c r="D5" s="19"/>
      <c r="E5" s="8"/>
      <c r="F5" s="17"/>
      <c r="G5" s="17"/>
      <c r="H5" s="11"/>
      <c r="I5" s="17"/>
      <c r="J5" s="17"/>
      <c r="K5" s="13"/>
      <c r="L5" s="17"/>
      <c r="M5" s="17"/>
      <c r="N5" s="115"/>
      <c r="O5" s="17"/>
      <c r="P5" s="17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3.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  <c r="Q6" s="2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3.5" customHeight="1">
      <c r="A7" s="1"/>
      <c r="B7" s="5" t="s">
        <v>42</v>
      </c>
      <c r="C7" s="102">
        <f>'FLUXO DE CAIXA PROJETADO'!E16</f>
        <v>1679920</v>
      </c>
      <c r="D7" s="7"/>
      <c r="E7" s="23"/>
      <c r="F7" s="24" t="s">
        <v>7</v>
      </c>
      <c r="G7" s="7"/>
      <c r="H7" s="103">
        <f>H11/F9</f>
        <v>4199.8</v>
      </c>
      <c r="I7" s="26"/>
      <c r="J7" s="7"/>
      <c r="K7" s="27" t="s">
        <v>8</v>
      </c>
      <c r="L7" s="26"/>
      <c r="M7" s="26"/>
      <c r="N7" s="26"/>
      <c r="O7" s="26"/>
      <c r="P7" s="26"/>
      <c r="Q7" s="26"/>
      <c r="R7" s="7"/>
      <c r="S7" s="28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ht="13.5" customHeight="1">
      <c r="A8" s="1"/>
      <c r="B8" s="17"/>
      <c r="C8" s="18"/>
      <c r="D8" s="19"/>
      <c r="E8" s="30"/>
      <c r="F8" s="18"/>
      <c r="G8" s="19"/>
      <c r="H8" s="18"/>
      <c r="I8" s="31"/>
      <c r="J8" s="19"/>
      <c r="K8" s="18"/>
      <c r="L8" s="31"/>
      <c r="M8" s="31"/>
      <c r="N8" s="31"/>
      <c r="O8" s="31"/>
      <c r="P8" s="31"/>
      <c r="Q8" s="31"/>
      <c r="R8" s="1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ht="13.5" customHeight="1">
      <c r="A9" s="32"/>
      <c r="B9" s="21"/>
      <c r="C9" s="21"/>
      <c r="D9" s="21"/>
      <c r="E9" s="33"/>
      <c r="F9" s="104">
        <f>'SIMULAÇÃO CICLO 1'!$F$9</f>
        <v>0.8125</v>
      </c>
      <c r="G9" s="7"/>
      <c r="H9" s="35" t="s">
        <v>71</v>
      </c>
      <c r="I9" s="26"/>
      <c r="J9" s="26"/>
      <c r="K9" s="26"/>
      <c r="L9" s="26"/>
      <c r="M9" s="26"/>
      <c r="N9" s="26"/>
      <c r="O9" s="26"/>
      <c r="P9" s="26"/>
      <c r="Q9" s="7"/>
      <c r="R9" s="3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ht="13.5" customHeight="1">
      <c r="A10" s="32"/>
      <c r="B10" s="5" t="s">
        <v>44</v>
      </c>
      <c r="C10" s="98">
        <f>'SIMULAÇÃO CICLO 1'!C10</f>
        <v>5000</v>
      </c>
      <c r="D10" s="7"/>
      <c r="E10" s="23"/>
      <c r="F10" s="37"/>
      <c r="G10" s="38"/>
      <c r="H10" s="18"/>
      <c r="I10" s="31"/>
      <c r="J10" s="31"/>
      <c r="K10" s="31"/>
      <c r="L10" s="31"/>
      <c r="M10" s="31"/>
      <c r="N10" s="31"/>
      <c r="O10" s="31"/>
      <c r="P10" s="31"/>
      <c r="Q10" s="19"/>
      <c r="R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ht="13.5" customHeight="1">
      <c r="A11" s="40"/>
      <c r="B11" s="17"/>
      <c r="C11" s="18"/>
      <c r="D11" s="19"/>
      <c r="E11" s="23"/>
      <c r="F11" s="37"/>
      <c r="G11" s="38"/>
      <c r="H11" s="103">
        <f>H15/F13</f>
        <v>3412.3375</v>
      </c>
      <c r="I11" s="26"/>
      <c r="J11" s="7"/>
      <c r="K11" s="41" t="s">
        <v>11</v>
      </c>
      <c r="L11" s="26"/>
      <c r="M11" s="26"/>
      <c r="N11" s="26"/>
      <c r="O11" s="26"/>
      <c r="P11" s="26"/>
      <c r="Q11" s="7"/>
      <c r="R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ht="13.5" customHeight="1">
      <c r="A12" s="32"/>
      <c r="B12" s="4"/>
      <c r="C12" s="4"/>
      <c r="D12" s="4"/>
      <c r="E12" s="30"/>
      <c r="F12" s="18"/>
      <c r="G12" s="19"/>
      <c r="H12" s="18"/>
      <c r="I12" s="31"/>
      <c r="J12" s="19"/>
      <c r="K12" s="18"/>
      <c r="L12" s="31"/>
      <c r="M12" s="31"/>
      <c r="N12" s="31"/>
      <c r="O12" s="31"/>
      <c r="P12" s="31"/>
      <c r="Q12" s="19"/>
      <c r="R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ht="13.5" customHeight="1">
      <c r="A13" s="43"/>
      <c r="B13" s="4"/>
      <c r="C13" s="4"/>
      <c r="D13" s="4"/>
      <c r="E13" s="44"/>
      <c r="F13" s="104">
        <f>'SIMULAÇÃO CICLO 1'!$F$13</f>
        <v>0.4307692308</v>
      </c>
      <c r="G13" s="7"/>
      <c r="H13" s="35" t="s">
        <v>72</v>
      </c>
      <c r="I13" s="26"/>
      <c r="J13" s="26"/>
      <c r="K13" s="26"/>
      <c r="L13" s="26"/>
      <c r="M13" s="26"/>
      <c r="N13" s="26"/>
      <c r="O13" s="26"/>
      <c r="P13" s="7"/>
      <c r="Q13" s="45"/>
      <c r="R13" s="46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ht="13.5" customHeight="1">
      <c r="A14" s="32"/>
      <c r="B14" s="4"/>
      <c r="C14" s="4"/>
      <c r="D14" s="4"/>
      <c r="E14" s="47"/>
      <c r="F14" s="37"/>
      <c r="G14" s="38"/>
      <c r="H14" s="18"/>
      <c r="I14" s="31"/>
      <c r="J14" s="31"/>
      <c r="K14" s="31"/>
      <c r="L14" s="31"/>
      <c r="M14" s="31"/>
      <c r="N14" s="31"/>
      <c r="O14" s="31"/>
      <c r="P14" s="19"/>
      <c r="Q14" s="48"/>
      <c r="R14" s="46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ht="13.5" customHeight="1">
      <c r="A15" s="32"/>
      <c r="B15" s="4"/>
      <c r="C15" s="4"/>
      <c r="D15" s="4"/>
      <c r="E15" s="23"/>
      <c r="F15" s="37"/>
      <c r="G15" s="38"/>
      <c r="H15" s="103">
        <f>H19/F17</f>
        <v>1469.93</v>
      </c>
      <c r="I15" s="26"/>
      <c r="J15" s="7"/>
      <c r="K15" s="41" t="s">
        <v>13</v>
      </c>
      <c r="L15" s="26"/>
      <c r="M15" s="26"/>
      <c r="N15" s="26"/>
      <c r="O15" s="26"/>
      <c r="P15" s="7"/>
      <c r="Q15" s="39"/>
      <c r="R15" s="46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ht="13.5" customHeight="1">
      <c r="A16" s="32"/>
      <c r="B16" s="4"/>
      <c r="C16" s="4"/>
      <c r="D16" s="4"/>
      <c r="E16" s="30"/>
      <c r="F16" s="18"/>
      <c r="G16" s="19"/>
      <c r="H16" s="18"/>
      <c r="I16" s="31"/>
      <c r="J16" s="19"/>
      <c r="K16" s="18"/>
      <c r="L16" s="31"/>
      <c r="M16" s="31"/>
      <c r="N16" s="31"/>
      <c r="O16" s="31"/>
      <c r="P16" s="19"/>
      <c r="Q16" s="39"/>
      <c r="R16" s="46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ht="13.5" customHeight="1">
      <c r="A17" s="43"/>
      <c r="B17" s="4"/>
      <c r="C17" s="4"/>
      <c r="D17" s="4"/>
      <c r="E17" s="47"/>
      <c r="F17" s="104">
        <f>'SIMULAÇÃO CICLO 1'!$F$17</f>
        <v>0.5357142857</v>
      </c>
      <c r="G17" s="7"/>
      <c r="H17" s="35" t="s">
        <v>73</v>
      </c>
      <c r="I17" s="26"/>
      <c r="J17" s="26"/>
      <c r="K17" s="26"/>
      <c r="L17" s="26"/>
      <c r="M17" s="26"/>
      <c r="N17" s="26"/>
      <c r="O17" s="7"/>
      <c r="P17" s="50"/>
      <c r="Q17" s="45"/>
      <c r="R17" s="46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ht="13.5" customHeight="1">
      <c r="A18" s="1"/>
      <c r="B18" s="4"/>
      <c r="C18" s="4"/>
      <c r="D18" s="4"/>
      <c r="E18" s="47"/>
      <c r="F18" s="37"/>
      <c r="G18" s="38"/>
      <c r="H18" s="18"/>
      <c r="I18" s="31"/>
      <c r="J18" s="31"/>
      <c r="K18" s="31"/>
      <c r="L18" s="31"/>
      <c r="M18" s="31"/>
      <c r="N18" s="31"/>
      <c r="O18" s="19"/>
      <c r="P18" s="51"/>
      <c r="Q18" s="48"/>
      <c r="R18" s="46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ht="13.5" customHeight="1">
      <c r="A19" s="1"/>
      <c r="B19" s="4"/>
      <c r="C19" s="4"/>
      <c r="D19" s="4"/>
      <c r="E19" s="47"/>
      <c r="F19" s="37"/>
      <c r="G19" s="38"/>
      <c r="H19" s="103">
        <f>H23/F21</f>
        <v>787.4625</v>
      </c>
      <c r="I19" s="26"/>
      <c r="J19" s="7"/>
      <c r="K19" s="27" t="s">
        <v>47</v>
      </c>
      <c r="L19" s="26"/>
      <c r="M19" s="26"/>
      <c r="N19" s="26"/>
      <c r="O19" s="7"/>
      <c r="P19" s="39"/>
      <c r="Q19" s="46"/>
      <c r="R19" s="46"/>
      <c r="S19" s="29"/>
      <c r="T19" s="29"/>
      <c r="U19" s="29"/>
      <c r="V19" s="29"/>
      <c r="W19" s="29"/>
      <c r="X19" s="29"/>
      <c r="Y19" s="29"/>
      <c r="Z19" s="29"/>
      <c r="AA19" s="4"/>
      <c r="AB19" s="4"/>
      <c r="AC19" s="4"/>
      <c r="AD19" s="4"/>
    </row>
    <row r="20" ht="13.5" customHeight="1">
      <c r="A20" s="1"/>
      <c r="B20" s="4"/>
      <c r="C20" s="4"/>
      <c r="D20" s="4"/>
      <c r="E20" s="47"/>
      <c r="F20" s="18"/>
      <c r="G20" s="19"/>
      <c r="H20" s="18"/>
      <c r="I20" s="31"/>
      <c r="J20" s="19"/>
      <c r="K20" s="18"/>
      <c r="L20" s="31"/>
      <c r="M20" s="31"/>
      <c r="N20" s="31"/>
      <c r="O20" s="19"/>
      <c r="P20" s="39"/>
      <c r="Q20" s="46"/>
      <c r="R20" s="46"/>
      <c r="S20" s="29"/>
      <c r="T20" s="29"/>
      <c r="U20" s="29"/>
      <c r="V20" s="29"/>
      <c r="W20" s="29"/>
      <c r="X20" s="29"/>
      <c r="Y20" s="29"/>
      <c r="Z20" s="29"/>
      <c r="AA20" s="4"/>
      <c r="AB20" s="4"/>
      <c r="AC20" s="4"/>
      <c r="AD20" s="4"/>
    </row>
    <row r="21" ht="13.5" customHeight="1">
      <c r="A21" s="1"/>
      <c r="B21" s="4"/>
      <c r="C21" s="4"/>
      <c r="D21" s="4"/>
      <c r="E21" s="8"/>
      <c r="F21" s="104">
        <f>'SIMULAÇÃO CICLO 1'!$F$21</f>
        <v>0.4266666667</v>
      </c>
      <c r="G21" s="7"/>
      <c r="H21" s="35" t="s">
        <v>74</v>
      </c>
      <c r="I21" s="26"/>
      <c r="J21" s="26"/>
      <c r="K21" s="26"/>
      <c r="L21" s="26"/>
      <c r="M21" s="7"/>
      <c r="N21" s="50"/>
      <c r="O21" s="50"/>
      <c r="P21" s="50"/>
      <c r="Q21" s="50"/>
      <c r="R21" s="45"/>
      <c r="S21" s="29"/>
      <c r="T21" s="29"/>
      <c r="U21" s="29"/>
      <c r="V21" s="29"/>
      <c r="W21" s="29"/>
      <c r="X21" s="29"/>
      <c r="Y21" s="29"/>
      <c r="Z21" s="29"/>
      <c r="AA21" s="4"/>
      <c r="AB21" s="4"/>
      <c r="AC21" s="4"/>
      <c r="AD21" s="4"/>
    </row>
    <row r="22" ht="13.5" customHeight="1">
      <c r="A22" s="1"/>
      <c r="B22" s="4"/>
      <c r="C22" s="4"/>
      <c r="D22" s="4"/>
      <c r="E22" s="8"/>
      <c r="F22" s="37"/>
      <c r="G22" s="38"/>
      <c r="H22" s="18"/>
      <c r="I22" s="31"/>
      <c r="J22" s="31"/>
      <c r="K22" s="31"/>
      <c r="L22" s="31"/>
      <c r="M22" s="19"/>
      <c r="N22" s="51"/>
      <c r="O22" s="51"/>
      <c r="P22" s="51"/>
      <c r="Q22" s="51"/>
      <c r="R22" s="48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3.5" customHeight="1">
      <c r="A23" s="1"/>
      <c r="B23" s="4"/>
      <c r="C23" s="4"/>
      <c r="D23" s="4"/>
      <c r="E23" s="8"/>
      <c r="F23" s="37"/>
      <c r="G23" s="38"/>
      <c r="H23" s="105">
        <f>C7/C10</f>
        <v>335.984</v>
      </c>
      <c r="I23" s="26"/>
      <c r="J23" s="7"/>
      <c r="K23" s="27" t="s">
        <v>17</v>
      </c>
      <c r="L23" s="26"/>
      <c r="M23" s="7"/>
      <c r="N23" s="53"/>
      <c r="O23" s="54"/>
      <c r="P23" s="46"/>
      <c r="Q23" s="46"/>
      <c r="R23" s="5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3.5" customHeight="1">
      <c r="A24" s="1"/>
      <c r="B24" s="4"/>
      <c r="C24" s="4"/>
      <c r="D24" s="4"/>
      <c r="E24" s="8"/>
      <c r="F24" s="18"/>
      <c r="G24" s="19"/>
      <c r="H24" s="18"/>
      <c r="I24" s="31"/>
      <c r="J24" s="19"/>
      <c r="K24" s="18"/>
      <c r="L24" s="31"/>
      <c r="M24" s="19"/>
      <c r="N24" s="53"/>
      <c r="O24" s="54"/>
      <c r="P24" s="46"/>
      <c r="Q24" s="46"/>
      <c r="R24" s="5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3.5" customHeight="1">
      <c r="A25" s="1"/>
      <c r="B25" s="55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5"/>
      <c r="N25" s="33"/>
      <c r="O25" s="57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4"/>
      <c r="AB25" s="4"/>
      <c r="AC25" s="4"/>
      <c r="AD25" s="4"/>
    </row>
    <row r="26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ht="25.5" customHeight="1">
      <c r="A27" s="1"/>
      <c r="B27" s="29"/>
      <c r="C27" s="29"/>
      <c r="D27" s="29"/>
      <c r="E27" s="29"/>
      <c r="F27" s="106"/>
      <c r="G27" s="95"/>
      <c r="H27" s="96"/>
      <c r="I27" s="107" t="s">
        <v>49</v>
      </c>
      <c r="J27" s="107" t="s">
        <v>50</v>
      </c>
      <c r="K27" s="108" t="s">
        <v>51</v>
      </c>
      <c r="L27" s="96"/>
      <c r="M27" s="109" t="s">
        <v>52</v>
      </c>
      <c r="N27" s="96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ht="21.0" customHeight="1">
      <c r="A28" s="1"/>
      <c r="B28" s="29"/>
      <c r="C28" s="29"/>
      <c r="D28" s="29"/>
      <c r="E28" s="29"/>
      <c r="F28" s="108" t="s">
        <v>75</v>
      </c>
      <c r="G28" s="95"/>
      <c r="H28" s="96"/>
      <c r="I28" s="110">
        <f t="shared" ref="I28:I30" si="1">$H$23</f>
        <v>335.984</v>
      </c>
      <c r="J28" s="110">
        <f>I28+'SIMULAÇÃO CICLO 3'!J30</f>
        <v>783.536</v>
      </c>
      <c r="K28" s="111">
        <f t="shared" ref="K28:K30" si="2">$C$7</f>
        <v>1679920</v>
      </c>
      <c r="L28" s="96"/>
      <c r="M28" s="112">
        <f>K28+'SIMULAÇÃO CICLO 3'!M30</f>
        <v>3917680</v>
      </c>
      <c r="N28" s="96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ht="21.0" customHeight="1">
      <c r="A29" s="1"/>
      <c r="B29" s="29"/>
      <c r="C29" s="29"/>
      <c r="D29" s="29"/>
      <c r="E29" s="29"/>
      <c r="F29" s="113" t="s">
        <v>76</v>
      </c>
      <c r="G29" s="95"/>
      <c r="H29" s="96"/>
      <c r="I29" s="110">
        <f t="shared" si="1"/>
        <v>335.984</v>
      </c>
      <c r="J29" s="110">
        <f t="shared" ref="J29:J30" si="3">J28+I29</f>
        <v>1119.52</v>
      </c>
      <c r="K29" s="111">
        <f t="shared" si="2"/>
        <v>1679920</v>
      </c>
      <c r="L29" s="96"/>
      <c r="M29" s="112">
        <f t="shared" ref="M29:M30" si="4">M28+K29</f>
        <v>5597600</v>
      </c>
      <c r="N29" s="96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21.0" customHeight="1">
      <c r="A30" s="1"/>
      <c r="B30" s="29"/>
      <c r="C30" s="29"/>
      <c r="D30" s="29"/>
      <c r="E30" s="29"/>
      <c r="F30" s="113" t="s">
        <v>77</v>
      </c>
      <c r="G30" s="95"/>
      <c r="H30" s="96"/>
      <c r="I30" s="110">
        <f t="shared" si="1"/>
        <v>335.984</v>
      </c>
      <c r="J30" s="110">
        <f t="shared" si="3"/>
        <v>1455.504</v>
      </c>
      <c r="K30" s="111">
        <f t="shared" si="2"/>
        <v>1679920</v>
      </c>
      <c r="L30" s="96"/>
      <c r="M30" s="112">
        <f t="shared" si="4"/>
        <v>7277520</v>
      </c>
      <c r="N30" s="96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>
      <c r="A31" s="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>
      <c r="A33" s="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>
      <c r="A34" s="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>
      <c r="A35" s="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>
      <c r="A36" s="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>
      <c r="A37" s="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>
      <c r="A38" s="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>
      <c r="A39" s="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>
      <c r="A40" s="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>
      <c r="A41" s="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>
      <c r="A42" s="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>
      <c r="A43" s="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>
      <c r="A44" s="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>
      <c r="A45" s="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>
      <c r="A47" s="1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>
      <c r="A48" s="1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>
      <c r="A49" s="1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>
      <c r="A50" s="1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>
      <c r="A51" s="1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>
      <c r="A52" s="1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>
      <c r="A53" s="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>
      <c r="A54" s="1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>
      <c r="A55" s="1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>
      <c r="A56" s="1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>
      <c r="A57" s="1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>
      <c r="A90" s="1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>
      <c r="A91" s="1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>
      <c r="A92" s="1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>
      <c r="A93" s="1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>
      <c r="A94" s="1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>
      <c r="A95" s="1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>
      <c r="A97" s="1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>
      <c r="A98" s="1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>
      <c r="A99" s="1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>
      <c r="A100" s="1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>
      <c r="A101" s="1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>
      <c r="A102" s="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>
      <c r="A103" s="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>
      <c r="A104" s="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>
      <c r="A105" s="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>
      <c r="A106" s="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>
      <c r="A107" s="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>
      <c r="A108" s="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>
      <c r="A109" s="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>
      <c r="A110" s="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>
      <c r="A111" s="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>
      <c r="A112" s="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>
      <c r="A113" s="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>
      <c r="A114" s="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>
      <c r="A115" s="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>
      <c r="A116" s="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>
      <c r="A117" s="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>
      <c r="A118" s="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>
      <c r="A119" s="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>
      <c r="A121" s="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>
      <c r="A122" s="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>
      <c r="A123" s="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>
      <c r="A124" s="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>
      <c r="A125" s="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>
      <c r="A126" s="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>
      <c r="A127" s="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>
      <c r="A128" s="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>
      <c r="A129" s="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>
      <c r="A130" s="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>
      <c r="A131" s="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>
      <c r="A132" s="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>
      <c r="A133" s="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>
      <c r="A134" s="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>
      <c r="A135" s="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>
      <c r="A138" s="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>
      <c r="A139" s="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>
      <c r="A140" s="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>
      <c r="A141" s="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>
      <c r="A142" s="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>
      <c r="A143" s="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>
      <c r="A145" s="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>
      <c r="A146" s="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>
      <c r="A147" s="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>
      <c r="A148" s="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>
      <c r="A149" s="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>
      <c r="A150" s="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>
      <c r="A151" s="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>
      <c r="A152" s="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>
      <c r="A153" s="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>
      <c r="A154" s="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>
      <c r="A155" s="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>
      <c r="A156" s="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>
      <c r="A157" s="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>
      <c r="A158" s="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>
      <c r="A159" s="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>
      <c r="A160" s="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>
      <c r="A161" s="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>
      <c r="A162" s="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>
      <c r="A163" s="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>
      <c r="A164" s="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>
      <c r="A165" s="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>
      <c r="A166" s="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>
      <c r="A167" s="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>
      <c r="A168" s="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>
      <c r="A169" s="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>
      <c r="A170" s="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>
      <c r="A171" s="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>
      <c r="A172" s="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>
      <c r="A173" s="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>
      <c r="A174" s="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>
      <c r="A175" s="1"/>
      <c r="B175" s="4"/>
      <c r="C175" s="4"/>
      <c r="D175" s="4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>
      <c r="A176" s="1"/>
      <c r="B176" s="4"/>
      <c r="C176" s="4"/>
      <c r="D176" s="4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>
      <c r="A177" s="1"/>
      <c r="B177" s="4"/>
      <c r="C177" s="4"/>
      <c r="D177" s="4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>
      <c r="A178" s="1"/>
      <c r="B178" s="4"/>
      <c r="C178" s="4"/>
      <c r="D178" s="4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>
      <c r="A179" s="1"/>
      <c r="B179" s="4"/>
      <c r="C179" s="4"/>
      <c r="D179" s="4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>
      <c r="A180" s="1"/>
      <c r="B180" s="4"/>
      <c r="C180" s="4"/>
      <c r="D180" s="4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>
      <c r="A181" s="1"/>
      <c r="B181" s="4"/>
      <c r="C181" s="4"/>
      <c r="D181" s="4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>
      <c r="A182" s="1"/>
      <c r="B182" s="4"/>
      <c r="C182" s="4"/>
      <c r="D182" s="4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>
      <c r="A183" s="1"/>
      <c r="B183" s="4"/>
      <c r="C183" s="4"/>
      <c r="D183" s="4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>
      <c r="A184" s="1"/>
      <c r="B184" s="4"/>
      <c r="C184" s="4"/>
      <c r="D184" s="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>
      <c r="A185" s="1"/>
      <c r="B185" s="4"/>
      <c r="C185" s="4"/>
      <c r="D185" s="4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>
      <c r="A186" s="1"/>
      <c r="B186" s="4"/>
      <c r="C186" s="4"/>
      <c r="D186" s="4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>
      <c r="A187" s="1"/>
      <c r="B187" s="4"/>
      <c r="C187" s="4"/>
      <c r="D187" s="4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>
      <c r="A188" s="1"/>
      <c r="B188" s="4"/>
      <c r="C188" s="4"/>
      <c r="D188" s="4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>
      <c r="A189" s="1"/>
      <c r="B189" s="4"/>
      <c r="C189" s="4"/>
      <c r="D189" s="4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>
      <c r="A190" s="1"/>
      <c r="B190" s="4"/>
      <c r="C190" s="4"/>
      <c r="D190" s="4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>
      <c r="A191" s="1"/>
      <c r="B191" s="4"/>
      <c r="C191" s="4"/>
      <c r="D191" s="4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>
      <c r="A192" s="1"/>
      <c r="B192" s="4"/>
      <c r="C192" s="4"/>
      <c r="D192" s="4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>
      <c r="A193" s="1"/>
      <c r="B193" s="4"/>
      <c r="C193" s="4"/>
      <c r="D193" s="4"/>
      <c r="E193" s="4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>
      <c r="A194" s="1"/>
      <c r="B194" s="4"/>
      <c r="C194" s="4"/>
      <c r="D194" s="4"/>
      <c r="E194" s="4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>
      <c r="A195" s="1"/>
      <c r="B195" s="4"/>
      <c r="C195" s="4"/>
      <c r="D195" s="4"/>
      <c r="E195" s="4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>
      <c r="A196" s="1"/>
      <c r="B196" s="4"/>
      <c r="C196" s="4"/>
      <c r="D196" s="4"/>
      <c r="E196" s="4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</sheetData>
  <mergeCells count="50">
    <mergeCell ref="E11:E12"/>
    <mergeCell ref="H11:J12"/>
    <mergeCell ref="K11:Q12"/>
    <mergeCell ref="H13:P14"/>
    <mergeCell ref="F13:G16"/>
    <mergeCell ref="E15:E16"/>
    <mergeCell ref="H15:J16"/>
    <mergeCell ref="K15:P16"/>
    <mergeCell ref="H17:O18"/>
    <mergeCell ref="H19:J20"/>
    <mergeCell ref="K19:O20"/>
    <mergeCell ref="L4:L5"/>
    <mergeCell ref="M4:M5"/>
    <mergeCell ref="O4:O5"/>
    <mergeCell ref="P4:P5"/>
    <mergeCell ref="K7:R8"/>
    <mergeCell ref="H9:Q10"/>
    <mergeCell ref="B2:R2"/>
    <mergeCell ref="C4:D5"/>
    <mergeCell ref="F4:F5"/>
    <mergeCell ref="G4:G5"/>
    <mergeCell ref="I4:I5"/>
    <mergeCell ref="J4:J5"/>
    <mergeCell ref="Q4:R5"/>
    <mergeCell ref="B10:B11"/>
    <mergeCell ref="C10:D11"/>
    <mergeCell ref="B4:B5"/>
    <mergeCell ref="B7:B8"/>
    <mergeCell ref="C7:D8"/>
    <mergeCell ref="E7:E8"/>
    <mergeCell ref="F7:G8"/>
    <mergeCell ref="H7:J8"/>
    <mergeCell ref="F9:G12"/>
    <mergeCell ref="F17:G20"/>
    <mergeCell ref="F21:G24"/>
    <mergeCell ref="F27:H27"/>
    <mergeCell ref="F28:H28"/>
    <mergeCell ref="F29:H29"/>
    <mergeCell ref="F30:H30"/>
    <mergeCell ref="K29:L29"/>
    <mergeCell ref="M29:N29"/>
    <mergeCell ref="K30:L30"/>
    <mergeCell ref="M30:N30"/>
    <mergeCell ref="H21:M22"/>
    <mergeCell ref="H23:J24"/>
    <mergeCell ref="K23:M24"/>
    <mergeCell ref="K27:L27"/>
    <mergeCell ref="M27:N27"/>
    <mergeCell ref="K28:L28"/>
    <mergeCell ref="M28:N28"/>
  </mergeCells>
  <drawing r:id="rId1"/>
</worksheet>
</file>